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Rozpočty 2020\01 - HOTOVO\Aprea\08 -  Radotín Bilský\"/>
    </mc:Choice>
  </mc:AlternateContent>
  <bookViews>
    <workbookView xWindow="0" yWindow="0" windowWidth="0" windowHeight="0"/>
  </bookViews>
  <sheets>
    <sheet name="Rekapitulace stavby" sheetId="1" r:id="rId1"/>
    <sheet name="SO 98-98 - Všeobecný objekt" sheetId="2" r:id="rId2"/>
    <sheet name="SO 63-38-01 - LEEL Servic..." sheetId="3" r:id="rId3"/>
    <sheet name="SO 63-51-01-01 - LEEL Ser..." sheetId="4" r:id="rId4"/>
    <sheet name="SO 63-51-01-02 - LEEL Ser..." sheetId="5" r:id="rId5"/>
    <sheet name="SO 63-51-02 - LEEL Servis..." sheetId="6" r:id="rId6"/>
    <sheet name="SO 63-51-03 - LEEL Servis..." sheetId="7" r:id="rId7"/>
    <sheet name="Pokyny pro vyplnění" sheetId="8" r:id="rId8"/>
  </sheets>
  <definedNames>
    <definedName name="_xlnm.Print_Area" localSheetId="0">'Rekapitulace stavby'!$D$4:$AO$36,'Rekapitulace stavby'!$C$42:$AQ$64</definedName>
    <definedName name="_xlnm.Print_Titles" localSheetId="0">'Rekapitulace stavby'!$52:$52</definedName>
    <definedName name="_xlnm._FilterDatabase" localSheetId="1" hidden="1">'SO 98-98 - Všeobecný objekt'!$C$86:$K$96</definedName>
    <definedName name="_xlnm.Print_Area" localSheetId="1">'SO 98-98 - Všeobecný objekt'!$C$4:$J$41,'SO 98-98 - Všeobecný objekt'!$C$47:$J$66,'SO 98-98 - Všeobecný objekt'!$C$72:$K$96</definedName>
    <definedName name="_xlnm.Print_Titles" localSheetId="1">'SO 98-98 - Všeobecný objekt'!$86:$86</definedName>
    <definedName name="_xlnm._FilterDatabase" localSheetId="2" hidden="1">'SO 63-38-01 - LEEL Servic...'!$C$90:$K$126</definedName>
    <definedName name="_xlnm.Print_Area" localSheetId="2">'SO 63-38-01 - LEEL Servic...'!$C$4:$J$41,'SO 63-38-01 - LEEL Servic...'!$C$47:$J$70,'SO 63-38-01 - LEEL Servic...'!$C$76:$K$126</definedName>
    <definedName name="_xlnm.Print_Titles" localSheetId="2">'SO 63-38-01 - LEEL Servic...'!$90:$90</definedName>
    <definedName name="_xlnm._FilterDatabase" localSheetId="3" hidden="1">'SO 63-51-01-01 - LEEL Ser...'!$C$91:$K$162</definedName>
    <definedName name="_xlnm.Print_Area" localSheetId="3">'SO 63-51-01-01 - LEEL Ser...'!$C$4:$J$41,'SO 63-51-01-01 - LEEL Ser...'!$C$47:$J$71,'SO 63-51-01-01 - LEEL Ser...'!$C$77:$K$162</definedName>
    <definedName name="_xlnm.Print_Titles" localSheetId="3">'SO 63-51-01-01 - LEEL Ser...'!$91:$91</definedName>
    <definedName name="_xlnm._FilterDatabase" localSheetId="4" hidden="1">'SO 63-51-01-02 - LEEL Ser...'!$C$96:$K$283</definedName>
    <definedName name="_xlnm.Print_Area" localSheetId="4">'SO 63-51-01-02 - LEEL Ser...'!$C$4:$J$41,'SO 63-51-01-02 - LEEL Ser...'!$C$47:$J$76,'SO 63-51-01-02 - LEEL Ser...'!$C$82:$K$283</definedName>
    <definedName name="_xlnm.Print_Titles" localSheetId="4">'SO 63-51-01-02 - LEEL Ser...'!$96:$96</definedName>
    <definedName name="_xlnm._FilterDatabase" localSheetId="5" hidden="1">'SO 63-51-02 - LEEL Servis...'!$C$97:$K$198</definedName>
    <definedName name="_xlnm.Print_Area" localSheetId="5">'SO 63-51-02 - LEEL Servis...'!$C$4:$J$41,'SO 63-51-02 - LEEL Servis...'!$C$47:$J$77,'SO 63-51-02 - LEEL Servis...'!$C$83:$K$198</definedName>
    <definedName name="_xlnm.Print_Titles" localSheetId="5">'SO 63-51-02 - LEEL Servis...'!$97:$97</definedName>
    <definedName name="_xlnm._FilterDatabase" localSheetId="6" hidden="1">'SO 63-51-03 - LEEL Servis...'!$C$92:$K$156</definedName>
    <definedName name="_xlnm.Print_Area" localSheetId="6">'SO 63-51-03 - LEEL Servis...'!$C$4:$J$41,'SO 63-51-03 - LEEL Servis...'!$C$47:$J$72,'SO 63-51-03 - LEEL Servis...'!$C$78:$K$156</definedName>
    <definedName name="_xlnm.Print_Titles" localSheetId="6">'SO 63-51-03 - LEEL Servis...'!$92:$92</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9"/>
  <c r="J38"/>
  <c i="1" r="AY63"/>
  <c i="7" r="J37"/>
  <c i="1" r="AX63"/>
  <c i="7" r="BI155"/>
  <c r="BH155"/>
  <c r="BG155"/>
  <c r="BF155"/>
  <c r="T155"/>
  <c r="T154"/>
  <c r="R155"/>
  <c r="R154"/>
  <c r="P155"/>
  <c r="P154"/>
  <c r="BI151"/>
  <c r="BH151"/>
  <c r="BG151"/>
  <c r="BF151"/>
  <c r="T151"/>
  <c r="R151"/>
  <c r="P151"/>
  <c r="BI148"/>
  <c r="BH148"/>
  <c r="BG148"/>
  <c r="BF148"/>
  <c r="T148"/>
  <c r="R148"/>
  <c r="P148"/>
  <c r="BI145"/>
  <c r="BH145"/>
  <c r="BG145"/>
  <c r="BF145"/>
  <c r="T145"/>
  <c r="R145"/>
  <c r="P145"/>
  <c r="BI143"/>
  <c r="BH143"/>
  <c r="BG143"/>
  <c r="BF143"/>
  <c r="T143"/>
  <c r="R143"/>
  <c r="P143"/>
  <c r="BI141"/>
  <c r="BH141"/>
  <c r="BG141"/>
  <c r="BF141"/>
  <c r="T141"/>
  <c r="T140"/>
  <c r="R141"/>
  <c r="R140"/>
  <c r="P141"/>
  <c r="P140"/>
  <c r="BI139"/>
  <c r="BH139"/>
  <c r="BG139"/>
  <c r="BF139"/>
  <c r="T139"/>
  <c r="R139"/>
  <c r="P139"/>
  <c r="BI138"/>
  <c r="BH138"/>
  <c r="BG138"/>
  <c r="BF138"/>
  <c r="T138"/>
  <c r="R138"/>
  <c r="P138"/>
  <c r="BI136"/>
  <c r="BH136"/>
  <c r="BG136"/>
  <c r="BF136"/>
  <c r="T136"/>
  <c r="R136"/>
  <c r="P136"/>
  <c r="BI134"/>
  <c r="BH134"/>
  <c r="BG134"/>
  <c r="BF134"/>
  <c r="T134"/>
  <c r="R134"/>
  <c r="P134"/>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8"/>
  <c r="BH118"/>
  <c r="BG118"/>
  <c r="BF118"/>
  <c r="T118"/>
  <c r="R118"/>
  <c r="P118"/>
  <c r="BI116"/>
  <c r="BH116"/>
  <c r="BG116"/>
  <c r="BF116"/>
  <c r="T116"/>
  <c r="R116"/>
  <c r="P116"/>
  <c r="BI113"/>
  <c r="BH113"/>
  <c r="BG113"/>
  <c r="BF113"/>
  <c r="T113"/>
  <c r="T112"/>
  <c r="R113"/>
  <c r="R112"/>
  <c r="P113"/>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J90"/>
  <c r="J89"/>
  <c r="F87"/>
  <c r="E85"/>
  <c r="J59"/>
  <c r="J58"/>
  <c r="F56"/>
  <c r="E54"/>
  <c r="J20"/>
  <c r="E20"/>
  <c r="F59"/>
  <c r="J19"/>
  <c r="J17"/>
  <c r="E17"/>
  <c r="F89"/>
  <c r="J16"/>
  <c r="J14"/>
  <c r="J56"/>
  <c r="E7"/>
  <c r="E81"/>
  <c i="6" r="J39"/>
  <c r="J38"/>
  <c i="1" r="AY62"/>
  <c i="6" r="J37"/>
  <c i="1" r="AX62"/>
  <c i="6" r="BI198"/>
  <c r="BH198"/>
  <c r="BG198"/>
  <c r="BF198"/>
  <c r="T198"/>
  <c r="R198"/>
  <c r="P198"/>
  <c r="BI197"/>
  <c r="BH197"/>
  <c r="BG197"/>
  <c r="BF197"/>
  <c r="T197"/>
  <c r="R197"/>
  <c r="P197"/>
  <c r="BI196"/>
  <c r="BH196"/>
  <c r="BG196"/>
  <c r="BF196"/>
  <c r="T196"/>
  <c r="R196"/>
  <c r="P196"/>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6"/>
  <c r="BH166"/>
  <c r="BG166"/>
  <c r="BF166"/>
  <c r="T166"/>
  <c r="R166"/>
  <c r="P166"/>
  <c r="BI165"/>
  <c r="BH165"/>
  <c r="BG165"/>
  <c r="BF165"/>
  <c r="T165"/>
  <c r="R165"/>
  <c r="P165"/>
  <c r="BI161"/>
  <c r="BH161"/>
  <c r="BG161"/>
  <c r="BF161"/>
  <c r="T161"/>
  <c r="R161"/>
  <c r="P161"/>
  <c r="BI160"/>
  <c r="BH160"/>
  <c r="BG160"/>
  <c r="BF160"/>
  <c r="T160"/>
  <c r="R160"/>
  <c r="P160"/>
  <c r="BI158"/>
  <c r="BH158"/>
  <c r="BG158"/>
  <c r="BF158"/>
  <c r="T158"/>
  <c r="R158"/>
  <c r="P158"/>
  <c r="BI155"/>
  <c r="BH155"/>
  <c r="BG155"/>
  <c r="BF155"/>
  <c r="T155"/>
  <c r="R155"/>
  <c r="P155"/>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109"/>
  <c r="BH109"/>
  <c r="BG109"/>
  <c r="BF109"/>
  <c r="T109"/>
  <c r="R109"/>
  <c r="P109"/>
  <c r="BI108"/>
  <c r="BH108"/>
  <c r="BG108"/>
  <c r="BF108"/>
  <c r="T108"/>
  <c r="R108"/>
  <c r="P108"/>
  <c r="BI106"/>
  <c r="BH106"/>
  <c r="BG106"/>
  <c r="BF106"/>
  <c r="T106"/>
  <c r="R106"/>
  <c r="P106"/>
  <c r="BI101"/>
  <c r="BH101"/>
  <c r="BG101"/>
  <c r="BF101"/>
  <c r="T101"/>
  <c r="R101"/>
  <c r="P101"/>
  <c r="J95"/>
  <c r="J94"/>
  <c r="F92"/>
  <c r="E90"/>
  <c r="J59"/>
  <c r="J58"/>
  <c r="F56"/>
  <c r="E54"/>
  <c r="J20"/>
  <c r="E20"/>
  <c r="F95"/>
  <c r="J19"/>
  <c r="J17"/>
  <c r="E17"/>
  <c r="F94"/>
  <c r="J16"/>
  <c r="J14"/>
  <c r="J92"/>
  <c r="E7"/>
  <c r="E86"/>
  <c i="5" r="J39"/>
  <c r="J38"/>
  <c i="1" r="AY61"/>
  <c i="5" r="J37"/>
  <c i="1" r="AX61"/>
  <c i="5" r="BI283"/>
  <c r="BH283"/>
  <c r="BG283"/>
  <c r="BF283"/>
  <c r="T283"/>
  <c r="R283"/>
  <c r="P283"/>
  <c r="BI282"/>
  <c r="BH282"/>
  <c r="BG282"/>
  <c r="BF282"/>
  <c r="T282"/>
  <c r="R282"/>
  <c r="P282"/>
  <c r="BI278"/>
  <c r="BH278"/>
  <c r="BG278"/>
  <c r="BF278"/>
  <c r="T278"/>
  <c r="R278"/>
  <c r="P278"/>
  <c r="BI277"/>
  <c r="BH277"/>
  <c r="BG277"/>
  <c r="BF277"/>
  <c r="T277"/>
  <c r="R277"/>
  <c r="P277"/>
  <c r="BI273"/>
  <c r="BH273"/>
  <c r="BG273"/>
  <c r="BF273"/>
  <c r="T273"/>
  <c r="R273"/>
  <c r="P273"/>
  <c r="BI269"/>
  <c r="BH269"/>
  <c r="BG269"/>
  <c r="BF269"/>
  <c r="T269"/>
  <c r="T268"/>
  <c r="R269"/>
  <c r="R268"/>
  <c r="P269"/>
  <c r="P268"/>
  <c r="BI264"/>
  <c r="BH264"/>
  <c r="BG264"/>
  <c r="BF264"/>
  <c r="T264"/>
  <c r="R264"/>
  <c r="P264"/>
  <c r="BI260"/>
  <c r="BH260"/>
  <c r="BG260"/>
  <c r="BF260"/>
  <c r="T260"/>
  <c r="R260"/>
  <c r="P260"/>
  <c r="BI256"/>
  <c r="BH256"/>
  <c r="BG256"/>
  <c r="BF256"/>
  <c r="T256"/>
  <c r="R256"/>
  <c r="P256"/>
  <c r="BI254"/>
  <c r="BH254"/>
  <c r="BG254"/>
  <c r="BF254"/>
  <c r="T254"/>
  <c r="R254"/>
  <c r="P254"/>
  <c r="BI251"/>
  <c r="BH251"/>
  <c r="BG251"/>
  <c r="BF251"/>
  <c r="T251"/>
  <c r="R251"/>
  <c r="P251"/>
  <c r="BI246"/>
  <c r="BH246"/>
  <c r="BG246"/>
  <c r="BF246"/>
  <c r="T246"/>
  <c r="R246"/>
  <c r="P246"/>
  <c r="BI243"/>
  <c r="BH243"/>
  <c r="BG243"/>
  <c r="BF243"/>
  <c r="T243"/>
  <c r="R243"/>
  <c r="P243"/>
  <c r="BI238"/>
  <c r="BH238"/>
  <c r="BG238"/>
  <c r="BF238"/>
  <c r="T238"/>
  <c r="R238"/>
  <c r="P238"/>
  <c r="BI234"/>
  <c r="BH234"/>
  <c r="BG234"/>
  <c r="BF234"/>
  <c r="T234"/>
  <c r="R234"/>
  <c r="P234"/>
  <c r="BI231"/>
  <c r="BH231"/>
  <c r="BG231"/>
  <c r="BF231"/>
  <c r="T231"/>
  <c r="R231"/>
  <c r="P231"/>
  <c r="BI227"/>
  <c r="BH227"/>
  <c r="BG227"/>
  <c r="BF227"/>
  <c r="T227"/>
  <c r="R227"/>
  <c r="P227"/>
  <c r="BI217"/>
  <c r="BH217"/>
  <c r="BG217"/>
  <c r="BF217"/>
  <c r="T217"/>
  <c r="R217"/>
  <c r="P217"/>
  <c r="BI216"/>
  <c r="BH216"/>
  <c r="BG216"/>
  <c r="BF216"/>
  <c r="T216"/>
  <c r="R216"/>
  <c r="P216"/>
  <c r="BI215"/>
  <c r="BH215"/>
  <c r="BG215"/>
  <c r="BF215"/>
  <c r="T215"/>
  <c r="R215"/>
  <c r="P215"/>
  <c r="BI213"/>
  <c r="BH213"/>
  <c r="BG213"/>
  <c r="BF213"/>
  <c r="T213"/>
  <c r="R213"/>
  <c r="P213"/>
  <c r="BI209"/>
  <c r="BH209"/>
  <c r="BG209"/>
  <c r="BF209"/>
  <c r="T209"/>
  <c r="R209"/>
  <c r="P209"/>
  <c r="BI206"/>
  <c r="BH206"/>
  <c r="BG206"/>
  <c r="BF206"/>
  <c r="T206"/>
  <c r="R206"/>
  <c r="P206"/>
  <c r="BI202"/>
  <c r="BH202"/>
  <c r="BG202"/>
  <c r="BF202"/>
  <c r="T202"/>
  <c r="R202"/>
  <c r="P202"/>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7"/>
  <c r="BH187"/>
  <c r="BG187"/>
  <c r="BF187"/>
  <c r="T187"/>
  <c r="R187"/>
  <c r="P187"/>
  <c r="BI183"/>
  <c r="BH183"/>
  <c r="BG183"/>
  <c r="BF183"/>
  <c r="T183"/>
  <c r="R183"/>
  <c r="P183"/>
  <c r="BI174"/>
  <c r="BH174"/>
  <c r="BG174"/>
  <c r="BF174"/>
  <c r="T174"/>
  <c r="R174"/>
  <c r="P174"/>
  <c r="BI170"/>
  <c r="BH170"/>
  <c r="BG170"/>
  <c r="BF170"/>
  <c r="T170"/>
  <c r="R170"/>
  <c r="P170"/>
  <c r="BI168"/>
  <c r="BH168"/>
  <c r="BG168"/>
  <c r="BF168"/>
  <c r="T168"/>
  <c r="R168"/>
  <c r="P168"/>
  <c r="BI158"/>
  <c r="BH158"/>
  <c r="BG158"/>
  <c r="BF158"/>
  <c r="T158"/>
  <c r="R158"/>
  <c r="P158"/>
  <c r="BI148"/>
  <c r="BH148"/>
  <c r="BG148"/>
  <c r="BF148"/>
  <c r="T148"/>
  <c r="R148"/>
  <c r="P148"/>
  <c r="BI135"/>
  <c r="BH135"/>
  <c r="BG135"/>
  <c r="BF135"/>
  <c r="T135"/>
  <c r="R135"/>
  <c r="P135"/>
  <c r="BI131"/>
  <c r="BH131"/>
  <c r="BG131"/>
  <c r="BF131"/>
  <c r="T131"/>
  <c r="R131"/>
  <c r="P131"/>
  <c r="BI129"/>
  <c r="BH129"/>
  <c r="BG129"/>
  <c r="BF129"/>
  <c r="T129"/>
  <c r="R129"/>
  <c r="P129"/>
  <c r="BI124"/>
  <c r="BH124"/>
  <c r="BG124"/>
  <c r="BF124"/>
  <c r="T124"/>
  <c r="R124"/>
  <c r="P124"/>
  <c r="BI111"/>
  <c r="BH111"/>
  <c r="BG111"/>
  <c r="BF111"/>
  <c r="T111"/>
  <c r="R111"/>
  <c r="P111"/>
  <c r="BI107"/>
  <c r="BH107"/>
  <c r="BG107"/>
  <c r="BF107"/>
  <c r="T107"/>
  <c r="R107"/>
  <c r="P107"/>
  <c r="BI105"/>
  <c r="BH105"/>
  <c r="BG105"/>
  <c r="BF105"/>
  <c r="T105"/>
  <c r="R105"/>
  <c r="P105"/>
  <c r="BI100"/>
  <c r="BH100"/>
  <c r="BG100"/>
  <c r="BF100"/>
  <c r="T100"/>
  <c r="R100"/>
  <c r="P100"/>
  <c r="J94"/>
  <c r="J93"/>
  <c r="F91"/>
  <c r="E89"/>
  <c r="J59"/>
  <c r="J58"/>
  <c r="F56"/>
  <c r="E54"/>
  <c r="J20"/>
  <c r="E20"/>
  <c r="F94"/>
  <c r="J19"/>
  <c r="J17"/>
  <c r="E17"/>
  <c r="F58"/>
  <c r="J16"/>
  <c r="J14"/>
  <c r="J91"/>
  <c r="E7"/>
  <c r="E50"/>
  <c i="4" r="J39"/>
  <c r="J38"/>
  <c i="1" r="AY60"/>
  <c i="4" r="J37"/>
  <c i="1" r="AX60"/>
  <c i="4" r="BI162"/>
  <c r="BH162"/>
  <c r="BG162"/>
  <c r="BF162"/>
  <c r="T162"/>
  <c r="R162"/>
  <c r="P162"/>
  <c r="BI161"/>
  <c r="BH161"/>
  <c r="BG161"/>
  <c r="BF161"/>
  <c r="T161"/>
  <c r="R161"/>
  <c r="P161"/>
  <c r="BI158"/>
  <c r="BH158"/>
  <c r="BG158"/>
  <c r="BF158"/>
  <c r="T158"/>
  <c r="T157"/>
  <c r="R158"/>
  <c r="R157"/>
  <c r="P158"/>
  <c r="P157"/>
  <c r="BI156"/>
  <c r="BH156"/>
  <c r="BG156"/>
  <c r="BF156"/>
  <c r="T156"/>
  <c r="R156"/>
  <c r="P156"/>
  <c r="BI154"/>
  <c r="BH154"/>
  <c r="BG154"/>
  <c r="BF154"/>
  <c r="T154"/>
  <c r="R154"/>
  <c r="P154"/>
  <c r="BI148"/>
  <c r="BH148"/>
  <c r="BG148"/>
  <c r="BF148"/>
  <c r="T148"/>
  <c r="R148"/>
  <c r="P148"/>
  <c r="BI141"/>
  <c r="BH141"/>
  <c r="BG141"/>
  <c r="BF141"/>
  <c r="T141"/>
  <c r="R141"/>
  <c r="P141"/>
  <c r="BI140"/>
  <c r="BH140"/>
  <c r="BG140"/>
  <c r="BF140"/>
  <c r="T140"/>
  <c r="R140"/>
  <c r="P140"/>
  <c r="BI136"/>
  <c r="BH136"/>
  <c r="BG136"/>
  <c r="BF136"/>
  <c r="T136"/>
  <c r="R136"/>
  <c r="P136"/>
  <c r="BI134"/>
  <c r="BH134"/>
  <c r="BG134"/>
  <c r="BF134"/>
  <c r="T134"/>
  <c r="R134"/>
  <c r="P134"/>
  <c r="BI129"/>
  <c r="BH129"/>
  <c r="BG129"/>
  <c r="BF129"/>
  <c r="T129"/>
  <c r="R129"/>
  <c r="P129"/>
  <c r="BI125"/>
  <c r="BH125"/>
  <c r="BG125"/>
  <c r="BF125"/>
  <c r="T125"/>
  <c r="R125"/>
  <c r="P125"/>
  <c r="BI122"/>
  <c r="BH122"/>
  <c r="BG122"/>
  <c r="BF122"/>
  <c r="T122"/>
  <c r="R122"/>
  <c r="P122"/>
  <c r="BI117"/>
  <c r="BH117"/>
  <c r="BG117"/>
  <c r="BF117"/>
  <c r="T117"/>
  <c r="R117"/>
  <c r="P117"/>
  <c r="BI115"/>
  <c r="BH115"/>
  <c r="BG115"/>
  <c r="BF115"/>
  <c r="T115"/>
  <c r="R115"/>
  <c r="P115"/>
  <c r="BI112"/>
  <c r="BH112"/>
  <c r="BG112"/>
  <c r="BF112"/>
  <c r="T112"/>
  <c r="R112"/>
  <c r="P112"/>
  <c r="BI110"/>
  <c r="BH110"/>
  <c r="BG110"/>
  <c r="BF110"/>
  <c r="T110"/>
  <c r="R110"/>
  <c r="P110"/>
  <c r="BI104"/>
  <c r="BH104"/>
  <c r="BG104"/>
  <c r="BF104"/>
  <c r="T104"/>
  <c r="R104"/>
  <c r="P104"/>
  <c r="BI98"/>
  <c r="BH98"/>
  <c r="BG98"/>
  <c r="BF98"/>
  <c r="T98"/>
  <c r="R98"/>
  <c r="P98"/>
  <c r="BI95"/>
  <c r="BH95"/>
  <c r="BG95"/>
  <c r="BF95"/>
  <c r="T95"/>
  <c r="R95"/>
  <c r="P95"/>
  <c r="J89"/>
  <c r="J88"/>
  <c r="F86"/>
  <c r="E84"/>
  <c r="J59"/>
  <c r="J58"/>
  <c r="F56"/>
  <c r="E54"/>
  <c r="J20"/>
  <c r="E20"/>
  <c r="F89"/>
  <c r="J19"/>
  <c r="J17"/>
  <c r="E17"/>
  <c r="F88"/>
  <c r="J16"/>
  <c r="J14"/>
  <c r="J86"/>
  <c r="E7"/>
  <c r="E80"/>
  <c i="3" r="J39"/>
  <c r="J38"/>
  <c i="1" r="AY58"/>
  <c i="3" r="J37"/>
  <c i="1" r="AX58"/>
  <c i="3" r="BI125"/>
  <c r="BH125"/>
  <c r="BG125"/>
  <c r="BF125"/>
  <c r="T125"/>
  <c r="T124"/>
  <c r="R125"/>
  <c r="R124"/>
  <c r="P125"/>
  <c r="P124"/>
  <c r="BI123"/>
  <c r="BH123"/>
  <c r="BG123"/>
  <c r="BF123"/>
  <c r="T123"/>
  <c r="R123"/>
  <c r="P123"/>
  <c r="BI121"/>
  <c r="BH121"/>
  <c r="BG121"/>
  <c r="BF121"/>
  <c r="T121"/>
  <c r="R121"/>
  <c r="P121"/>
  <c r="BI118"/>
  <c r="BH118"/>
  <c r="BG118"/>
  <c r="BF118"/>
  <c r="T118"/>
  <c r="R118"/>
  <c r="P118"/>
  <c r="BI116"/>
  <c r="BH116"/>
  <c r="BG116"/>
  <c r="BF116"/>
  <c r="T116"/>
  <c r="R116"/>
  <c r="P116"/>
  <c r="BI113"/>
  <c r="BH113"/>
  <c r="BG113"/>
  <c r="BF113"/>
  <c r="T113"/>
  <c r="R113"/>
  <c r="P113"/>
  <c r="BI111"/>
  <c r="BH111"/>
  <c r="BG111"/>
  <c r="BF111"/>
  <c r="T111"/>
  <c r="R111"/>
  <c r="P111"/>
  <c r="BI107"/>
  <c r="BH107"/>
  <c r="BG107"/>
  <c r="BF107"/>
  <c r="T107"/>
  <c r="R107"/>
  <c r="P107"/>
  <c r="BI104"/>
  <c r="BH104"/>
  <c r="BG104"/>
  <c r="BF104"/>
  <c r="T104"/>
  <c r="R104"/>
  <c r="P104"/>
  <c r="BI103"/>
  <c r="BH103"/>
  <c r="BG103"/>
  <c r="BF103"/>
  <c r="T103"/>
  <c r="R103"/>
  <c r="P103"/>
  <c r="BI102"/>
  <c r="BH102"/>
  <c r="BG102"/>
  <c r="BF102"/>
  <c r="T102"/>
  <c r="R102"/>
  <c r="P102"/>
  <c r="BI100"/>
  <c r="BH100"/>
  <c r="BG100"/>
  <c r="BF100"/>
  <c r="T100"/>
  <c r="R100"/>
  <c r="P100"/>
  <c r="BI96"/>
  <c r="BH96"/>
  <c r="BG96"/>
  <c r="BF96"/>
  <c r="T96"/>
  <c r="R96"/>
  <c r="P96"/>
  <c r="BI94"/>
  <c r="BH94"/>
  <c r="BG94"/>
  <c r="BF94"/>
  <c r="T94"/>
  <c r="R94"/>
  <c r="P94"/>
  <c r="J88"/>
  <c r="J87"/>
  <c r="F85"/>
  <c r="E83"/>
  <c r="J59"/>
  <c r="J58"/>
  <c r="F56"/>
  <c r="E54"/>
  <c r="J20"/>
  <c r="E20"/>
  <c r="F59"/>
  <c r="J19"/>
  <c r="J17"/>
  <c r="E17"/>
  <c r="F58"/>
  <c r="J16"/>
  <c r="J14"/>
  <c r="J85"/>
  <c r="E7"/>
  <c r="E50"/>
  <c i="2" r="J39"/>
  <c r="J38"/>
  <c i="1" r="AY56"/>
  <c i="2" r="J37"/>
  <c i="1" r="AX56"/>
  <c i="2" r="BI96"/>
  <c r="BH96"/>
  <c r="BG96"/>
  <c r="BF96"/>
  <c r="T96"/>
  <c r="T95"/>
  <c r="R96"/>
  <c r="R95"/>
  <c r="P96"/>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1"/>
  <c r="E79"/>
  <c r="J59"/>
  <c r="J58"/>
  <c r="F56"/>
  <c r="E54"/>
  <c r="J20"/>
  <c r="E20"/>
  <c r="F59"/>
  <c r="J19"/>
  <c r="J17"/>
  <c r="E17"/>
  <c r="F83"/>
  <c r="J16"/>
  <c r="J14"/>
  <c r="J81"/>
  <c r="E7"/>
  <c r="E75"/>
  <c i="1" r="L50"/>
  <c r="AM50"/>
  <c r="AM49"/>
  <c r="L49"/>
  <c r="AM47"/>
  <c r="L47"/>
  <c r="L45"/>
  <c r="L44"/>
  <c i="7" r="J136"/>
  <c i="6" r="BK198"/>
  <c r="BK168"/>
  <c r="BK127"/>
  <c i="5" r="BK282"/>
  <c r="BK246"/>
  <c r="BK199"/>
  <c r="J111"/>
  <c i="4" r="J122"/>
  <c i="3" r="BK125"/>
  <c r="BK94"/>
  <c i="7" r="BK143"/>
  <c r="BK106"/>
  <c i="6" r="BK196"/>
  <c r="J168"/>
  <c r="BK145"/>
  <c r="BK112"/>
  <c i="7" r="BK134"/>
  <c i="6" r="J198"/>
  <c r="BK176"/>
  <c r="J134"/>
  <c r="J126"/>
  <c i="5" r="J277"/>
  <c r="J231"/>
  <c r="BK215"/>
  <c r="J191"/>
  <c r="BK131"/>
  <c i="4" r="J134"/>
  <c r="BK95"/>
  <c i="3" r="BK100"/>
  <c i="7" r="J151"/>
  <c r="BK98"/>
  <c i="6" r="BK165"/>
  <c r="BK135"/>
  <c r="BK126"/>
  <c i="5" r="BK231"/>
  <c r="J194"/>
  <c r="J148"/>
  <c i="4" r="J115"/>
  <c i="3" r="J104"/>
  <c i="1" r="AS59"/>
  <c i="6" r="J158"/>
  <c r="BK116"/>
  <c i="5" r="J215"/>
  <c i="3" r="BK104"/>
  <c i="7" r="BK141"/>
  <c r="J121"/>
  <c i="6" r="J197"/>
  <c r="J173"/>
  <c r="J143"/>
  <c r="BK134"/>
  <c r="BK106"/>
  <c i="5" r="J246"/>
  <c r="J107"/>
  <c i="4" r="BK122"/>
  <c i="3" r="BK118"/>
  <c i="2" r="BK93"/>
  <c i="7" r="BK139"/>
  <c r="BK104"/>
  <c i="6" r="J132"/>
  <c r="BK101"/>
  <c i="5" r="J243"/>
  <c r="BK206"/>
  <c r="J135"/>
  <c i="4" r="BK148"/>
  <c r="BK125"/>
  <c r="J95"/>
  <c i="2" r="BK91"/>
  <c i="7" r="J139"/>
  <c r="J110"/>
  <c i="6" r="BK195"/>
  <c r="BK152"/>
  <c r="J127"/>
  <c r="J109"/>
  <c i="7" r="BK100"/>
  <c i="6" r="BK171"/>
  <c r="BK136"/>
  <c r="J108"/>
  <c i="5" r="BK269"/>
  <c r="BK238"/>
  <c r="BK216"/>
  <c r="J197"/>
  <c r="BK148"/>
  <c i="4" r="BK154"/>
  <c r="J110"/>
  <c i="3" r="J107"/>
  <c i="7" r="J134"/>
  <c r="BK108"/>
  <c i="6" r="J170"/>
  <c r="J142"/>
  <c r="BK129"/>
  <c r="BK108"/>
  <c i="5" r="J209"/>
  <c r="J190"/>
  <c r="J100"/>
  <c i="4" r="BK104"/>
  <c i="3" r="BK116"/>
  <c i="1" r="AS55"/>
  <c i="6" r="J193"/>
  <c r="J166"/>
  <c r="BK132"/>
  <c i="5" r="BK251"/>
  <c r="BK190"/>
  <c i="3" r="J102"/>
  <c i="7" r="J138"/>
  <c r="BK110"/>
  <c i="6" r="BK178"/>
  <c r="BK155"/>
  <c r="J139"/>
  <c r="BK124"/>
  <c r="J112"/>
  <c i="5" r="BK277"/>
  <c r="BK174"/>
  <c i="4" r="BK158"/>
  <c r="J141"/>
  <c r="BK98"/>
  <c i="2" r="BK94"/>
  <c i="7" r="J145"/>
  <c i="6" r="J189"/>
  <c r="J138"/>
  <c r="BK110"/>
  <c i="5" r="BK256"/>
  <c r="J217"/>
  <c r="J131"/>
  <c i="4" r="J136"/>
  <c r="J98"/>
  <c i="3" r="J121"/>
  <c i="2" r="J92"/>
  <c i="7" r="J118"/>
  <c r="BK96"/>
  <c i="6" r="J176"/>
  <c r="J149"/>
  <c r="J124"/>
  <c i="7" r="BK129"/>
  <c i="6" r="J191"/>
  <c r="BK154"/>
  <c r="J131"/>
  <c r="J114"/>
  <c i="5" r="J273"/>
  <c r="BK217"/>
  <c r="J198"/>
  <c r="BK158"/>
  <c i="4" r="BK156"/>
  <c r="BK117"/>
  <c r="J104"/>
  <c i="3" r="J103"/>
  <c i="7" r="J127"/>
  <c i="6" r="J196"/>
  <c r="BK166"/>
  <c r="BK144"/>
  <c r="J123"/>
  <c i="5" r="BK227"/>
  <c r="J192"/>
  <c r="BK135"/>
  <c i="4" r="BK136"/>
  <c i="3" r="BK103"/>
  <c i="7" r="BK125"/>
  <c r="J100"/>
  <c i="6" r="BK189"/>
  <c r="J136"/>
  <c i="5" r="J238"/>
  <c r="J195"/>
  <c r="BK107"/>
  <c i="2" r="BK90"/>
  <c i="7" r="BK136"/>
  <c r="J113"/>
  <c i="6" r="J182"/>
  <c r="J171"/>
  <c r="J140"/>
  <c r="J125"/>
  <c i="5" r="J283"/>
  <c r="J264"/>
  <c r="BK198"/>
  <c r="J105"/>
  <c i="4" r="BK129"/>
  <c i="3" r="J123"/>
  <c i="2" r="BK92"/>
  <c i="7" r="J143"/>
  <c r="BK121"/>
  <c i="6" r="BK170"/>
  <c r="BK150"/>
  <c i="5" r="BK278"/>
  <c r="BK254"/>
  <c r="BK209"/>
  <c r="J124"/>
  <c i="4" r="BK161"/>
  <c r="J112"/>
  <c i="3" r="J100"/>
  <c i="1" r="AS57"/>
  <c i="7" r="BK123"/>
  <c r="J104"/>
  <c i="6" r="BK180"/>
  <c r="BK140"/>
  <c i="7" r="BK148"/>
  <c r="J106"/>
  <c i="6" r="BK193"/>
  <c r="J165"/>
  <c r="BK149"/>
  <c r="BK128"/>
  <c i="5" r="BK283"/>
  <c r="J256"/>
  <c r="BK202"/>
  <c r="BK183"/>
  <c r="BK129"/>
  <c i="4" r="BK141"/>
  <c i="3" r="J116"/>
  <c r="J96"/>
  <c i="7" r="J133"/>
  <c i="6" r="J184"/>
  <c r="BK161"/>
  <c r="BK139"/>
  <c r="J106"/>
  <c i="5" r="J199"/>
  <c r="J170"/>
  <c i="4" r="J161"/>
  <c i="3" r="BK121"/>
  <c i="2" r="J93"/>
  <c i="7" r="J108"/>
  <c i="6" r="BK138"/>
  <c r="J128"/>
  <c i="5" r="J216"/>
  <c r="J187"/>
  <c i="2" r="J96"/>
  <c i="7" r="BK151"/>
  <c r="J123"/>
  <c r="J98"/>
  <c i="6" r="J160"/>
  <c r="J145"/>
  <c r="J130"/>
  <c r="J116"/>
  <c i="5" r="J282"/>
  <c r="J251"/>
  <c r="BK187"/>
  <c r="BK100"/>
  <c i="4" r="J148"/>
  <c i="3" r="BK102"/>
  <c i="7" r="J131"/>
  <c i="6" r="BK174"/>
  <c r="BK130"/>
  <c i="5" r="BK264"/>
  <c r="J227"/>
  <c r="BK192"/>
  <c i="4" r="J162"/>
  <c r="BK134"/>
  <c r="J117"/>
  <c i="3" r="J118"/>
  <c i="2" r="BK89"/>
  <c i="7" r="BK138"/>
  <c r="BK102"/>
  <c i="6" r="BK182"/>
  <c r="BK158"/>
  <c r="BK142"/>
  <c i="7" r="BK113"/>
  <c i="6" r="J180"/>
  <c r="J155"/>
  <c r="J133"/>
  <c r="BK125"/>
  <c r="J101"/>
  <c i="5" r="BK243"/>
  <c r="J206"/>
  <c r="BK194"/>
  <c r="BK124"/>
  <c i="4" r="J125"/>
  <c i="3" r="BK111"/>
  <c i="7" r="J155"/>
  <c r="J129"/>
  <c i="6" r="BK173"/>
  <c r="J150"/>
  <c r="BK133"/>
  <c r="J110"/>
  <c i="5" r="BK197"/>
  <c r="J168"/>
  <c i="4" r="J154"/>
  <c i="3" r="J125"/>
  <c r="BK96"/>
  <c i="7" r="J116"/>
  <c r="J96"/>
  <c i="6" r="BK187"/>
  <c r="BK143"/>
  <c r="BK131"/>
  <c i="5" r="J234"/>
  <c r="J158"/>
  <c i="3" r="BK107"/>
  <c i="7" r="BK155"/>
  <c r="BK118"/>
  <c i="6" r="BK184"/>
  <c r="J174"/>
  <c r="J144"/>
  <c r="J135"/>
  <c r="BK114"/>
  <c i="5" r="J269"/>
  <c r="J202"/>
  <c r="J129"/>
  <c i="4" r="J156"/>
  <c r="BK110"/>
  <c i="3" r="J94"/>
  <c i="7" r="J148"/>
  <c r="BK127"/>
  <c i="6" r="J154"/>
  <c r="BK123"/>
  <c i="5" r="BK260"/>
  <c r="BK213"/>
  <c r="J174"/>
  <c r="BK105"/>
  <c i="4" r="J129"/>
  <c r="BK115"/>
  <c i="3" r="BK123"/>
  <c i="2" r="BK96"/>
  <c i="7" r="BK145"/>
  <c i="6" r="BK197"/>
  <c r="J161"/>
  <c r="BK147"/>
  <c i="7" r="J141"/>
  <c r="BK133"/>
  <c i="6" r="J195"/>
  <c r="BK160"/>
  <c r="J152"/>
  <c r="J129"/>
  <c r="BK109"/>
  <c i="5" r="J260"/>
  <c r="BK234"/>
  <c r="BK195"/>
  <c r="BK170"/>
  <c i="4" r="J158"/>
  <c r="BK112"/>
  <c i="3" r="J113"/>
  <c i="2" r="J90"/>
  <c i="7" r="J125"/>
  <c i="6" r="J178"/>
  <c r="J153"/>
  <c r="BK137"/>
  <c r="BK119"/>
  <c i="5" r="J254"/>
  <c r="J183"/>
  <c i="4" r="J140"/>
  <c i="3" r="BK113"/>
  <c i="2" r="J91"/>
  <c i="7" r="J102"/>
  <c i="6" r="BK191"/>
  <c r="J147"/>
  <c i="5" r="BK273"/>
  <c r="BK191"/>
  <c r="BK111"/>
  <c i="2" r="J94"/>
  <c i="7" r="BK131"/>
  <c r="BK116"/>
  <c i="6" r="J187"/>
  <c r="BK153"/>
  <c r="J137"/>
  <c r="J119"/>
  <c i="5" r="J278"/>
  <c r="J213"/>
  <c r="BK168"/>
  <c i="4" r="BK162"/>
  <c r="BK140"/>
  <c i="3" r="J111"/>
  <c i="2" r="J89"/>
  <c l="1" r="R88"/>
  <c r="R87"/>
  <c i="3" r="P93"/>
  <c r="R99"/>
  <c r="P110"/>
  <c r="R115"/>
  <c i="4" r="BK121"/>
  <c r="J121"/>
  <c r="J66"/>
  <c r="T128"/>
  <c r="R153"/>
  <c r="R160"/>
  <c i="5" r="BK134"/>
  <c r="J134"/>
  <c r="J66"/>
  <c r="BK186"/>
  <c r="J186"/>
  <c r="J67"/>
  <c r="BK233"/>
  <c r="J233"/>
  <c r="J68"/>
  <c r="BK245"/>
  <c r="J245"/>
  <c r="J69"/>
  <c r="P253"/>
  <c r="P272"/>
  <c r="P271"/>
  <c r="BK281"/>
  <c r="J281"/>
  <c r="J75"/>
  <c i="6" r="P100"/>
  <c r="P107"/>
  <c r="R122"/>
  <c r="P167"/>
  <c r="R183"/>
  <c i="2" r="BK88"/>
  <c i="4" r="R94"/>
  <c r="P121"/>
  <c r="R121"/>
  <c r="T121"/>
  <c r="BK153"/>
  <c r="J153"/>
  <c r="J68"/>
  <c i="5" r="BK99"/>
  <c r="J99"/>
  <c r="J65"/>
  <c r="T99"/>
  <c r="R186"/>
  <c r="R233"/>
  <c r="BK253"/>
  <c r="J253"/>
  <c r="J70"/>
  <c i="6" r="BK100"/>
  <c r="T107"/>
  <c r="R111"/>
  <c r="P157"/>
  <c r="P164"/>
  <c r="T164"/>
  <c r="BK183"/>
  <c r="J183"/>
  <c r="J75"/>
  <c r="P194"/>
  <c i="7" r="R120"/>
  <c i="2" r="P88"/>
  <c r="P87"/>
  <c i="1" r="AU56"/>
  <c i="3" r="T93"/>
  <c r="T99"/>
  <c r="R110"/>
  <c r="P115"/>
  <c i="4" r="BK94"/>
  <c r="J94"/>
  <c r="J65"/>
  <c r="P128"/>
  <c r="T153"/>
  <c r="P160"/>
  <c i="5" r="P134"/>
  <c r="P186"/>
  <c r="P233"/>
  <c r="R245"/>
  <c r="T245"/>
  <c r="BK272"/>
  <c r="J272"/>
  <c r="J73"/>
  <c r="T281"/>
  <c r="T280"/>
  <c i="6" r="R100"/>
  <c r="BK122"/>
  <c r="J122"/>
  <c r="J69"/>
  <c r="T157"/>
  <c r="BK167"/>
  <c r="J167"/>
  <c r="J73"/>
  <c r="P177"/>
  <c r="P183"/>
  <c r="T194"/>
  <c i="7" r="BK95"/>
  <c r="J95"/>
  <c r="J65"/>
  <c r="P95"/>
  <c r="R95"/>
  <c r="T95"/>
  <c r="BK115"/>
  <c r="J115"/>
  <c r="J67"/>
  <c r="P115"/>
  <c r="R115"/>
  <c r="T115"/>
  <c r="BK120"/>
  <c r="J120"/>
  <c r="J68"/>
  <c r="P120"/>
  <c r="T120"/>
  <c r="BK142"/>
  <c r="J142"/>
  <c r="J70"/>
  <c r="P142"/>
  <c r="R142"/>
  <c r="T142"/>
  <c i="3" r="BK93"/>
  <c r="J93"/>
  <c r="J65"/>
  <c r="R93"/>
  <c r="R92"/>
  <c r="R91"/>
  <c r="BK110"/>
  <c r="J110"/>
  <c r="J67"/>
  <c r="T110"/>
  <c i="4" r="T94"/>
  <c r="T93"/>
  <c r="T92"/>
  <c r="BK128"/>
  <c r="J128"/>
  <c r="J67"/>
  <c r="P153"/>
  <c r="T160"/>
  <c i="5" r="P99"/>
  <c r="R99"/>
  <c r="T134"/>
  <c r="T233"/>
  <c r="T253"/>
  <c r="T272"/>
  <c r="T271"/>
  <c r="R281"/>
  <c r="R280"/>
  <c i="6" r="T100"/>
  <c r="R107"/>
  <c r="P122"/>
  <c r="P121"/>
  <c r="R157"/>
  <c r="R167"/>
  <c r="T177"/>
  <c r="BK194"/>
  <c r="J194"/>
  <c r="J76"/>
  <c r="BK111"/>
  <c r="J111"/>
  <c r="J67"/>
  <c r="T122"/>
  <c r="T121"/>
  <c r="R164"/>
  <c r="BK177"/>
  <c r="J177"/>
  <c r="J74"/>
  <c r="T183"/>
  <c i="2" r="T88"/>
  <c r="T87"/>
  <c i="3" r="BK99"/>
  <c r="J99"/>
  <c r="J66"/>
  <c r="P99"/>
  <c r="BK115"/>
  <c r="J115"/>
  <c r="J68"/>
  <c r="T115"/>
  <c i="4" r="P94"/>
  <c r="P93"/>
  <c r="P92"/>
  <c i="1" r="AU60"/>
  <c i="4" r="R128"/>
  <c r="BK160"/>
  <c r="J160"/>
  <c r="J70"/>
  <c i="5" r="R134"/>
  <c r="T186"/>
  <c r="P245"/>
  <c r="R253"/>
  <c r="R272"/>
  <c r="R271"/>
  <c r="P281"/>
  <c r="P280"/>
  <c i="6" r="BK107"/>
  <c r="J107"/>
  <c r="J66"/>
  <c r="P111"/>
  <c r="T111"/>
  <c r="BK157"/>
  <c r="J157"/>
  <c r="J70"/>
  <c r="BK164"/>
  <c r="J164"/>
  <c r="J72"/>
  <c r="T167"/>
  <c r="R177"/>
  <c r="R194"/>
  <c i="2" r="E50"/>
  <c r="F58"/>
  <c r="BE90"/>
  <c r="BE94"/>
  <c i="3" r="J56"/>
  <c r="E79"/>
  <c r="F87"/>
  <c r="BE103"/>
  <c r="BE116"/>
  <c i="4" r="E50"/>
  <c r="BE112"/>
  <c r="BE117"/>
  <c r="BE134"/>
  <c r="BE136"/>
  <c r="BE140"/>
  <c r="BE156"/>
  <c r="BE158"/>
  <c r="BE161"/>
  <c i="5" r="J56"/>
  <c r="E85"/>
  <c r="BE124"/>
  <c r="BE131"/>
  <c r="BE135"/>
  <c r="BE148"/>
  <c r="BE183"/>
  <c r="BE199"/>
  <c r="BE209"/>
  <c r="BE213"/>
  <c r="BE215"/>
  <c r="BE238"/>
  <c r="BE256"/>
  <c r="BE260"/>
  <c r="BE283"/>
  <c i="6" r="E50"/>
  <c r="F58"/>
  <c r="BE145"/>
  <c r="BE152"/>
  <c r="BE154"/>
  <c r="BE180"/>
  <c r="BE196"/>
  <c i="7" r="E50"/>
  <c r="BE133"/>
  <c r="BE134"/>
  <c r="BE155"/>
  <c i="2" r="J56"/>
  <c r="F84"/>
  <c i="3" r="F88"/>
  <c r="BE96"/>
  <c r="BE100"/>
  <c r="BE113"/>
  <c i="5" r="BE100"/>
  <c r="BE129"/>
  <c r="BE168"/>
  <c r="BE194"/>
  <c r="BE231"/>
  <c r="BE234"/>
  <c r="BE243"/>
  <c r="BE264"/>
  <c i="6" r="J56"/>
  <c r="BE114"/>
  <c r="BE130"/>
  <c r="BE155"/>
  <c r="BE168"/>
  <c r="BE176"/>
  <c i="7" r="BE106"/>
  <c r="BE110"/>
  <c r="BE113"/>
  <c r="BE118"/>
  <c r="BE136"/>
  <c r="BE138"/>
  <c r="BE139"/>
  <c r="BK140"/>
  <c r="J140"/>
  <c r="J69"/>
  <c i="2" r="BE89"/>
  <c r="BE91"/>
  <c r="BE96"/>
  <c i="3" r="BE104"/>
  <c r="BE121"/>
  <c r="BE125"/>
  <c r="BK124"/>
  <c r="J124"/>
  <c r="J69"/>
  <c i="4" r="J56"/>
  <c r="F59"/>
  <c r="BE95"/>
  <c r="BE110"/>
  <c r="BE115"/>
  <c r="BE122"/>
  <c r="BE125"/>
  <c r="BE141"/>
  <c i="5" r="F93"/>
  <c r="BE158"/>
  <c r="BE170"/>
  <c r="BE187"/>
  <c r="BE191"/>
  <c r="BE195"/>
  <c r="BE198"/>
  <c r="BE206"/>
  <c r="BE217"/>
  <c r="BE246"/>
  <c r="BK268"/>
  <c r="J268"/>
  <c r="J71"/>
  <c i="6" r="BE101"/>
  <c r="BE116"/>
  <c r="BE134"/>
  <c r="BE136"/>
  <c r="BE138"/>
  <c r="BE158"/>
  <c r="BE160"/>
  <c r="BE171"/>
  <c r="BE182"/>
  <c r="BE191"/>
  <c r="BE193"/>
  <c r="BE195"/>
  <c r="BE197"/>
  <c i="7" r="F58"/>
  <c r="BE96"/>
  <c r="BE100"/>
  <c r="BE123"/>
  <c r="BE143"/>
  <c r="BK112"/>
  <c r="J112"/>
  <c r="J66"/>
  <c i="2" r="BE92"/>
  <c r="BE93"/>
  <c r="BK95"/>
  <c r="J95"/>
  <c r="J65"/>
  <c i="3" r="BE118"/>
  <c r="BE123"/>
  <c i="4" r="F58"/>
  <c r="BE98"/>
  <c r="BE104"/>
  <c r="BE154"/>
  <c i="5" r="F59"/>
  <c r="BE105"/>
  <c r="BE174"/>
  <c r="BE190"/>
  <c r="BE192"/>
  <c r="BE197"/>
  <c r="BE227"/>
  <c r="BE251"/>
  <c r="BE254"/>
  <c r="BE273"/>
  <c r="BE282"/>
  <c i="6" r="F59"/>
  <c r="BE106"/>
  <c r="BE123"/>
  <c r="BE127"/>
  <c r="BE135"/>
  <c r="BE137"/>
  <c r="BE140"/>
  <c r="BE142"/>
  <c r="BE150"/>
  <c r="BE170"/>
  <c r="BE189"/>
  <c i="7" r="J87"/>
  <c r="BE98"/>
  <c r="BE102"/>
  <c r="BE104"/>
  <c r="BE127"/>
  <c r="BE145"/>
  <c r="BK154"/>
  <c r="J154"/>
  <c r="J71"/>
  <c i="6" r="BE108"/>
  <c r="BE110"/>
  <c r="BE131"/>
  <c r="BE132"/>
  <c r="BE139"/>
  <c r="BE143"/>
  <c r="BE144"/>
  <c r="BE174"/>
  <c r="BE178"/>
  <c r="BE184"/>
  <c r="BE187"/>
  <c r="BE198"/>
  <c i="7" r="F90"/>
  <c r="BE108"/>
  <c r="BE116"/>
  <c r="BE121"/>
  <c r="BE129"/>
  <c r="BE131"/>
  <c r="BE148"/>
  <c i="3" r="BE94"/>
  <c r="BE102"/>
  <c r="BE107"/>
  <c r="BE111"/>
  <c i="4" r="BE129"/>
  <c r="BE148"/>
  <c r="BE162"/>
  <c r="BK157"/>
  <c r="J157"/>
  <c r="J69"/>
  <c i="5" r="BE107"/>
  <c r="BE111"/>
  <c r="BE202"/>
  <c r="BE216"/>
  <c r="BE269"/>
  <c r="BE277"/>
  <c r="BE278"/>
  <c i="6" r="BE109"/>
  <c r="BE112"/>
  <c r="BE119"/>
  <c r="BE124"/>
  <c r="BE125"/>
  <c r="BE126"/>
  <c r="BE128"/>
  <c r="BE129"/>
  <c r="BE133"/>
  <c r="BE147"/>
  <c r="BE149"/>
  <c r="BE153"/>
  <c r="BE161"/>
  <c r="BE165"/>
  <c r="BE166"/>
  <c r="BE173"/>
  <c i="7" r="BE125"/>
  <c r="BE141"/>
  <c r="BE151"/>
  <c i="5" r="J36"/>
  <c i="1" r="AW61"/>
  <c i="2" r="F38"/>
  <c i="1" r="BC56"/>
  <c r="BC55"/>
  <c i="4" r="J36"/>
  <c i="1" r="AW60"/>
  <c i="2" r="F37"/>
  <c i="1" r="BB56"/>
  <c r="BB55"/>
  <c i="6" r="F39"/>
  <c i="1" r="BD62"/>
  <c i="3" r="F36"/>
  <c i="1" r="BA58"/>
  <c r="BA57"/>
  <c r="AW57"/>
  <c i="5" r="F38"/>
  <c i="1" r="BC61"/>
  <c i="7" r="F36"/>
  <c i="1" r="BA63"/>
  <c i="4" r="F36"/>
  <c i="1" r="BA60"/>
  <c i="6" r="F38"/>
  <c i="1" r="BC62"/>
  <c i="2" r="J36"/>
  <c i="1" r="AW56"/>
  <c i="5" r="F37"/>
  <c i="1" r="BB61"/>
  <c i="7" r="F39"/>
  <c i="1" r="BD63"/>
  <c i="4" r="F38"/>
  <c i="1" r="BC60"/>
  <c r="AS54"/>
  <c i="6" r="J36"/>
  <c i="1" r="AW62"/>
  <c i="3" r="F39"/>
  <c i="1" r="BD58"/>
  <c r="BD57"/>
  <c i="5" r="F39"/>
  <c i="1" r="BD61"/>
  <c i="3" r="F37"/>
  <c i="1" r="BB58"/>
  <c r="BB57"/>
  <c r="AX57"/>
  <c r="AU55"/>
  <c i="2" r="F36"/>
  <c i="1" r="BA56"/>
  <c r="BA55"/>
  <c r="AW55"/>
  <c i="3" r="F38"/>
  <c i="1" r="BC58"/>
  <c r="BC57"/>
  <c r="AY57"/>
  <c i="4" r="F39"/>
  <c i="1" r="BD60"/>
  <c i="5" r="F36"/>
  <c i="1" r="BA61"/>
  <c i="3" r="J36"/>
  <c i="1" r="AW58"/>
  <c i="7" r="F37"/>
  <c i="1" r="BB63"/>
  <c i="7" r="F38"/>
  <c i="1" r="BC63"/>
  <c i="2" r="F39"/>
  <c i="1" r="BD56"/>
  <c r="BD55"/>
  <c i="6" r="F37"/>
  <c i="1" r="BB62"/>
  <c i="7" r="J36"/>
  <c i="1" r="AW63"/>
  <c i="4" r="F37"/>
  <c i="1" r="BB60"/>
  <c i="6" r="F36"/>
  <c i="1" r="BA62"/>
  <c i="6" l="1" r="R121"/>
  <c i="5" r="P98"/>
  <c r="P97"/>
  <c i="1" r="AU61"/>
  <c i="6" r="T163"/>
  <c r="BK99"/>
  <c r="J99"/>
  <c r="J64"/>
  <c i="4" r="R93"/>
  <c r="R92"/>
  <c i="7" r="P94"/>
  <c r="P93"/>
  <c i="1" r="AU63"/>
  <c i="5" r="T98"/>
  <c r="T97"/>
  <c i="2" r="BK87"/>
  <c r="J87"/>
  <c r="J63"/>
  <c i="6" r="T99"/>
  <c r="T98"/>
  <c i="7" r="T94"/>
  <c r="T93"/>
  <c i="3" r="T92"/>
  <c r="T91"/>
  <c i="6" r="P163"/>
  <c r="P99"/>
  <c r="P98"/>
  <c i="1" r="AU62"/>
  <c i="3" r="P92"/>
  <c r="P91"/>
  <c i="1" r="AU58"/>
  <c i="6" r="R163"/>
  <c i="5" r="R98"/>
  <c r="R97"/>
  <c i="7" r="R94"/>
  <c r="R93"/>
  <c i="6" r="R99"/>
  <c r="R98"/>
  <c i="4" r="BK93"/>
  <c r="BK92"/>
  <c r="J92"/>
  <c i="5" r="BK98"/>
  <c r="J98"/>
  <c r="J64"/>
  <c r="BK271"/>
  <c r="J271"/>
  <c r="J72"/>
  <c r="BK280"/>
  <c r="J280"/>
  <c r="J74"/>
  <c i="6" r="J100"/>
  <c r="J65"/>
  <c r="BK121"/>
  <c r="J121"/>
  <c r="J68"/>
  <c i="3" r="BK92"/>
  <c r="BK91"/>
  <c r="J91"/>
  <c r="J63"/>
  <c i="6" r="BK163"/>
  <c r="J163"/>
  <c r="J71"/>
  <c i="7" r="BK94"/>
  <c r="J94"/>
  <c r="J64"/>
  <c i="2" r="J88"/>
  <c r="J64"/>
  <c i="3" r="J35"/>
  <c i="1" r="AV58"/>
  <c r="AT58"/>
  <c r="BB59"/>
  <c r="AX59"/>
  <c r="BC59"/>
  <c r="AY59"/>
  <c i="6" r="F35"/>
  <c i="1" r="AZ62"/>
  <c i="7" r="F35"/>
  <c i="1" r="AZ63"/>
  <c i="4" r="F35"/>
  <c i="1" r="AZ60"/>
  <c r="AX55"/>
  <c i="5" r="J35"/>
  <c i="1" r="AV61"/>
  <c r="AT61"/>
  <c i="7" r="J35"/>
  <c i="1" r="AV63"/>
  <c r="AT63"/>
  <c i="6" r="J35"/>
  <c i="1" r="AV62"/>
  <c r="AT62"/>
  <c r="BD59"/>
  <c r="BA59"/>
  <c r="AW59"/>
  <c i="4" r="J35"/>
  <c i="1" r="AV60"/>
  <c r="AT60"/>
  <c r="AY55"/>
  <c i="2" r="J35"/>
  <c i="1" r="AV56"/>
  <c r="AT56"/>
  <c r="AU57"/>
  <c i="3" r="F35"/>
  <c i="1" r="AZ58"/>
  <c r="AZ57"/>
  <c r="AV57"/>
  <c r="AT57"/>
  <c i="2" r="F35"/>
  <c i="1" r="AZ56"/>
  <c r="AZ55"/>
  <c i="4" r="J32"/>
  <c i="1" r="AG60"/>
  <c r="AN60"/>
  <c i="5" r="F35"/>
  <c i="1" r="AZ61"/>
  <c i="4" l="1" r="J41"/>
  <c i="3" r="J92"/>
  <c r="J64"/>
  <c i="4" r="J63"/>
  <c r="J93"/>
  <c r="J64"/>
  <c i="5" r="BK97"/>
  <c r="J97"/>
  <c r="J63"/>
  <c i="6" r="BK98"/>
  <c r="J98"/>
  <c r="J63"/>
  <c i="7" r="BK93"/>
  <c r="J93"/>
  <c i="1" r="BC54"/>
  <c r="W32"/>
  <c r="BB54"/>
  <c r="AX54"/>
  <c r="BA54"/>
  <c r="W30"/>
  <c r="AV55"/>
  <c r="AT55"/>
  <c i="3" r="J32"/>
  <c i="1" r="AG58"/>
  <c r="AG57"/>
  <c r="AN57"/>
  <c i="7" r="J32"/>
  <c i="1" r="AG63"/>
  <c r="AN63"/>
  <c r="BD54"/>
  <c r="W33"/>
  <c r="AU59"/>
  <c r="AZ59"/>
  <c r="AV59"/>
  <c r="AT59"/>
  <c i="2" r="J32"/>
  <c i="1" r="AG56"/>
  <c r="AN56"/>
  <c l="1" r="AN58"/>
  <c i="2" r="J41"/>
  <c i="3" r="J41"/>
  <c i="7" r="J41"/>
  <c r="J63"/>
  <c i="1" r="AU54"/>
  <c r="AY54"/>
  <c r="AZ54"/>
  <c r="W29"/>
  <c i="5" r="J32"/>
  <c i="1" r="AG61"/>
  <c r="AN61"/>
  <c r="AW54"/>
  <c r="AK30"/>
  <c r="W31"/>
  <c r="AG55"/>
  <c i="6" r="J32"/>
  <c i="1" r="AG62"/>
  <c r="AN62"/>
  <c l="1" r="AN55"/>
  <c i="5" r="J41"/>
  <c i="6" r="J41"/>
  <c i="1" r="AG59"/>
  <c r="AN59"/>
  <c r="AV54"/>
  <c r="AK29"/>
  <c l="1" r="AG54"/>
  <c r="AK26"/>
  <c r="AK35"/>
  <c r="AT54"/>
  <c l="1" r="AN54"/>
</calcChain>
</file>

<file path=xl/sharedStrings.xml><?xml version="1.0" encoding="utf-8"?>
<sst xmlns="http://schemas.openxmlformats.org/spreadsheetml/2006/main">
  <si>
    <t>Export Komplet</t>
  </si>
  <si>
    <t>VZ</t>
  </si>
  <si>
    <t>2.0</t>
  </si>
  <si>
    <t>ZAMOK</t>
  </si>
  <si>
    <t>False</t>
  </si>
  <si>
    <t>{e0910377-e349-4a59-9fdf-d3e90fe05e98}</t>
  </si>
  <si>
    <t>0,01</t>
  </si>
  <si>
    <t>21</t>
  </si>
  <si>
    <t>15</t>
  </si>
  <si>
    <t>REKAPITULACE STAVBY</t>
  </si>
  <si>
    <t xml:space="preserve">v ---  níže se nacházejí doplnkové a pomocné údaje k sestavám  --- v</t>
  </si>
  <si>
    <t>Návod na vyplnění</t>
  </si>
  <si>
    <t>0,001</t>
  </si>
  <si>
    <t>Kód:</t>
  </si>
  <si>
    <t>2020/138-63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</si>
  <si>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</si>
  <si>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</si>
  <si>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Optimalizace trati Praha Smíchov (mimo) - Černošice (mimo)</t>
  </si>
  <si>
    <t>KSO:</t>
  </si>
  <si>
    <t/>
  </si>
  <si>
    <t>CC-CZ:</t>
  </si>
  <si>
    <t>Místo:</t>
  </si>
  <si>
    <t>Praha</t>
  </si>
  <si>
    <t>Datum:</t>
  </si>
  <si>
    <t>27. 10. 2020</t>
  </si>
  <si>
    <t>Zadavatel:</t>
  </si>
  <si>
    <t>IČ:</t>
  </si>
  <si>
    <t xml:space="preserve"> </t>
  </si>
  <si>
    <t>DIČ:</t>
  </si>
  <si>
    <t>Uchazeč:</t>
  </si>
  <si>
    <t>Vyplň údaj</t>
  </si>
  <si>
    <t>Projektant:</t>
  </si>
  <si>
    <t>25793349</t>
  </si>
  <si>
    <t>SUDOP PRAHA a.s.</t>
  </si>
  <si>
    <t>CZ25793349</t>
  </si>
  <si>
    <t>True</t>
  </si>
  <si>
    <t>Zpracovatel:</t>
  </si>
  <si>
    <t>27245918</t>
  </si>
  <si>
    <t>Aprea s.r.o.</t>
  </si>
  <si>
    <t>CZ27245918</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</si>
  <si>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</si>
  <si>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</si>
  <si>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</si>
  <si>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</si>
  <si>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</si>
  <si>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</si>
  <si>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</si>
  <si>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</si>
  <si>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</si>
  <si>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</si>
  <si>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</si>
  <si>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</si>
  <si>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</si>
  <si>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</si>
  <si>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</si>
  <si>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</si>
  <si>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</si>
  <si>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</si>
  <si>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</si>
  <si>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</si>
  <si>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</si>
  <si>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</si>
  <si>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</si>
  <si>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</si>
  <si>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</si>
  <si>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</si>
  <si>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</si>
  <si>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</si>
  <si>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</si>
  <si>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</si>
  <si>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</si>
  <si>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</si>
  <si>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</si>
  <si>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</si>
  <si>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</si>
  <si>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</si>
  <si>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</si>
  <si>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</si>
  <si>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</si>
  <si>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</si>
  <si>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D.4</t>
  </si>
  <si>
    <t>Ostatní technologická zařízení</t>
  </si>
  <si>
    <t>STA</t>
  </si>
  <si>
    <t>1</t>
  </si>
  <si>
    <t>{09a38d64-88e3-4e6e-944f-3b27392f673b}</t>
  </si>
  <si>
    <t>2</t>
  </si>
  <si>
    <t>/</t>
  </si>
  <si>
    <t>SO 98-98</t>
  </si>
  <si>
    <t>Všeobecný objekt</t>
  </si>
  <si>
    <t>Soupis</t>
  </si>
  <si>
    <t>{1f24c0e4-6b63-42c1-b499-7ac41105b4ee}</t>
  </si>
  <si>
    <t>E.1.8</t>
  </si>
  <si>
    <t>Pozemní komunikace</t>
  </si>
  <si>
    <t>{61e61a23-43e8-4e36-b196-c5ae074c6258}</t>
  </si>
  <si>
    <t>SO 63-38-01</t>
  </si>
  <si>
    <t>LEEL Services, parkovací stání</t>
  </si>
  <si>
    <t>{0737abd4-5d59-421d-9863-565a6e0d13e2}</t>
  </si>
  <si>
    <t>E.2</t>
  </si>
  <si>
    <t>Pozemní stavební objekty</t>
  </si>
  <si>
    <t>{62f05279-9899-4652-82e6-d459ee9d06aa}</t>
  </si>
  <si>
    <t>SO 63-51-01-01</t>
  </si>
  <si>
    <t>LEEL Servis, přesun vrátnice - Stavební část</t>
  </si>
  <si>
    <t>{999ec1fe-30f7-42d2-83af-3ff9f3f8af85}</t>
  </si>
  <si>
    <t>SO 63-51-01-02</t>
  </si>
  <si>
    <t>LEEL Servis, nová brána a oplocení - stavební část</t>
  </si>
  <si>
    <t>{d617f46b-07d4-47d4-a7f5-3e620a5cace0}</t>
  </si>
  <si>
    <t>SO 63-51-02</t>
  </si>
  <si>
    <t>LEEL Servis, přesun vrátnice - Elektroinstalace</t>
  </si>
  <si>
    <t>{17d69717-8ea2-4a02-b171-0a9ed0680a47}</t>
  </si>
  <si>
    <t>SO 63-51-03</t>
  </si>
  <si>
    <t>LEEL Servis, přesun vrátnice - ZTI</t>
  </si>
  <si>
    <t>{1481f072-cb08-4073-8a8c-dfdf0e2eafd0}</t>
  </si>
  <si>
    <t>KRYCÍ LIST SOUPISU PRACÍ</t>
  </si>
  <si>
    <t>Objekt:</t>
  </si>
  <si>
    <t>D.4 - Ostatní technologická zařízení</t>
  </si>
  <si>
    <t>Soupis:</t>
  </si>
  <si>
    <t>SO 98-98 - Všeobecný objekt</t>
  </si>
  <si>
    <t>REKAPITULACE ČLENĚNÍ SOUPISU PRACÍ</t>
  </si>
  <si>
    <t>Kód dílu - Popis</t>
  </si>
  <si>
    <t>Cena celkem [CZK]</t>
  </si>
  <si>
    <t>-1</t>
  </si>
  <si>
    <t>VRN - Vedlejší rozpočtové náklady</t>
  </si>
  <si>
    <t>VRŠ - Všeobecný objekt</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</si>
  <si>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</si>
  <si>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</si>
  <si>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</si>
  <si>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</si>
  <si>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</si>
  <si>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</si>
  <si>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</si>
  <si>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</si>
  <si>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</si>
  <si>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</si>
  <si>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</si>
  <si>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</si>
  <si>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</si>
  <si>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</si>
  <si>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</si>
  <si>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</si>
  <si>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</si>
  <si>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K</t>
  </si>
  <si>
    <t>012103000</t>
  </si>
  <si>
    <t>Geodetické práce před výstavbou</t>
  </si>
  <si>
    <t>kompl</t>
  </si>
  <si>
    <t>1024</t>
  </si>
  <si>
    <t>1191677970</t>
  </si>
  <si>
    <t>013294000</t>
  </si>
  <si>
    <t>Ostatní dokumentace - dílenská</t>
  </si>
  <si>
    <t>CS ÚRS 2020 01</t>
  </si>
  <si>
    <t>2099092689</t>
  </si>
  <si>
    <t>3</t>
  </si>
  <si>
    <t>030001000</t>
  </si>
  <si>
    <t>Zařízení staveniště</t>
  </si>
  <si>
    <t>soubor</t>
  </si>
  <si>
    <t>-927867910</t>
  </si>
  <si>
    <t>4</t>
  </si>
  <si>
    <t>044002000</t>
  </si>
  <si>
    <t>Revize</t>
  </si>
  <si>
    <t>-1913706861</t>
  </si>
  <si>
    <t>045303000</t>
  </si>
  <si>
    <t>Koordinační činnost - Realizační koordinaci všech prací, i s ohledem na zachování plného provozu budovy pro cestující veřejnost a složky Správy železnic, státní organizace zajišťující provoz dráhy.</t>
  </si>
  <si>
    <t>-1940125039</t>
  </si>
  <si>
    <t>6</t>
  </si>
  <si>
    <t>070001000</t>
  </si>
  <si>
    <t>Provozní vlivy - ve všech fázích výstavby je nutné vyřešit způsob informování cestujících rozhlasem a vizuálním informačním způsobem.</t>
  </si>
  <si>
    <t>3797213</t>
  </si>
  <si>
    <t>VRŠ</t>
  </si>
  <si>
    <t>7</t>
  </si>
  <si>
    <t>012303000</t>
  </si>
  <si>
    <t>Geodetické práce po výstavbě</t>
  </si>
  <si>
    <t>445400222</t>
  </si>
  <si>
    <t>E.1.8 - Pozemní komunikace</t>
  </si>
  <si>
    <t>SO 63-38-01 - LEEL Services, parkovací stání</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</si>
  <si>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</si>
  <si>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</si>
  <si>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</si>
  <si>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</si>
  <si>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</si>
  <si>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</si>
  <si>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HSV</t>
  </si>
  <si>
    <t>Práce a dodávky HSV</t>
  </si>
  <si>
    <t>Zemní práce</t>
  </si>
  <si>
    <t>113106271</t>
  </si>
  <si>
    <t>Rozebrání dlažeb a dílců vozovek a ploch s přemístěním hmot na skládku na vzdálenost do 3 m nebo s naložením na dopravní prostředek, s jakoukoliv výplní spár strojně plochy jednotlivě přes 50 m2 do 200 m2 ze zámkové dlažby s ložem z kameniva</t>
  </si>
  <si>
    <t>m2</t>
  </si>
  <si>
    <t>-415173606</t>
  </si>
  <si>
    <t>PSC</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</si>
  <si>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</si>
  <si>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113107222</t>
  </si>
  <si>
    <t>Odstranění podkladů nebo krytů strojně plochy jednotlivě přes 200 m2 s přemístěním hmot na skládku na vzdálenost do 20 m nebo s naložením na dopravní prostředek z kameniva hrubého drceného, o tl. vrstvy přes 100 do 200 mm</t>
  </si>
  <si>
    <t>492271622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</si>
  <si>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</si>
  <si>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</si>
  <si>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"plocha nového parkoviště" 231,00</t>
  </si>
  <si>
    <t>Komunikace pozemní</t>
  </si>
  <si>
    <t>564861111</t>
  </si>
  <si>
    <t>Podklad ze štěrkodrti ŠD s rozprostřením a zhutněním, po zhutnění tl. 200 mm</t>
  </si>
  <si>
    <t>-248791465</t>
  </si>
  <si>
    <t>573111112</t>
  </si>
  <si>
    <t>Postřik infiltrační PI z asfaltu silničního s posypem kamenivem, v množství 1,00 kg/m2</t>
  </si>
  <si>
    <t>-958653729</t>
  </si>
  <si>
    <t>573231106</t>
  </si>
  <si>
    <t>Postřik spojovací PS bez posypu kamenivem ze silniční emulze, v množství 0,30 kg/m2</t>
  </si>
  <si>
    <t>1875040976</t>
  </si>
  <si>
    <t>577144221</t>
  </si>
  <si>
    <t>Asfaltový beton vrstva obrusná ACO 11 (ABS) s rozprostřením a se zhutněním z nemodifikovaného asfaltu v pruhu šířky přes 3 m tř. II, po zhutnění tl. 50 mm</t>
  </si>
  <si>
    <t>-366427435</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</si>
  <si>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</si>
  <si>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577145121</t>
  </si>
  <si>
    <t>Asfaltový beton vrstva obrusná ACO 16 (ABH) s rozprostřením a zhutněním z nemodifikovaného asfaltu v pruhu šířky přes 3 m, po zhutnění tl. 50 mm</t>
  </si>
  <si>
    <t>-669372588</t>
  </si>
  <si>
    <t xml:space="preserve">Poznámka k souboru cen:_x000d_
1. Cenami 577 1.-50 lze oceňovat např. chodníky, úzké cesty a vjezdy v pruhu šířky do 1,5 m jakékoliv délky a jednotlivé plochy velikosti do 10 m2._x000d_
2. ČSN EN 13108-1 připouští pro ACO 16 pouze tl. 45 až 60 mm._x000d_
</t>
  </si>
  <si>
    <t>9</t>
  </si>
  <si>
    <t>Ostatní konstrukce a práce, bourání</t>
  </si>
  <si>
    <t>8</t>
  </si>
  <si>
    <t>916131213</t>
  </si>
  <si>
    <t>Osazení silničního obrubníku betonového se zřízením lože, s vyplněním a zatřením spár cementovou maltou stojatého s boční opěrou z betonu prostého, do lože z betonu prostého</t>
  </si>
  <si>
    <t>m</t>
  </si>
  <si>
    <t>-1396633119</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</si>
  <si>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</si>
  <si>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M</t>
  </si>
  <si>
    <t>59217021</t>
  </si>
  <si>
    <t>obrubník betonový chodníkový 1000x150x300mm</t>
  </si>
  <si>
    <t>-1789200800</t>
  </si>
  <si>
    <t>54,5*1,01 'Přepočtené koeficientem množství</t>
  </si>
  <si>
    <t>997</t>
  </si>
  <si>
    <t>Přesun sutě</t>
  </si>
  <si>
    <t>10</t>
  </si>
  <si>
    <t>997221571</t>
  </si>
  <si>
    <t>Vodorovná doprava vybouraných hmot bez naložení, ale se složením a s hrubým urovnáním na vzdálenost do 1 km</t>
  </si>
  <si>
    <t>t</t>
  </si>
  <si>
    <t>-44003935</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</si>
  <si>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</si>
  <si>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11</t>
  </si>
  <si>
    <t>997221579</t>
  </si>
  <si>
    <t>Vodorovná doprava vybouraných hmot bez naložení, ale se složením a s hrubým urovnáním na vzdálenost Příplatek k ceně za každý další i započatý 1 km přes 1 km</t>
  </si>
  <si>
    <t>-1605143836</t>
  </si>
  <si>
    <t>84,985*9 'Přepočtené koeficientem množství</t>
  </si>
  <si>
    <t>12</t>
  </si>
  <si>
    <t>997221611</t>
  </si>
  <si>
    <t>Nakládání na dopravní prostředky pro vodorovnou dopravu suti</t>
  </si>
  <si>
    <t>-1419377345</t>
  </si>
  <si>
    <t xml:space="preserve">Poznámka k souboru cen:_x000d_
1. Ceny lze použít i pro překládání při lomené dopravě._x000d_
2. Ceny nelze použít při dopravě po železnici, po vodě nebo neobvyklými dopravními prostředky._x000d_
</t>
  </si>
  <si>
    <t>13</t>
  </si>
  <si>
    <t>997221873</t>
  </si>
  <si>
    <t>Poplatek za uložení stavebního odpadu na recyklační skládce (skládkovné) zeminy a kamení zatříděného do Katalogu odpadů pod kódem 17 05 04</t>
  </si>
  <si>
    <t>-1351183251</t>
  </si>
  <si>
    <t>998</t>
  </si>
  <si>
    <t>Přesun hmot</t>
  </si>
  <si>
    <t>14</t>
  </si>
  <si>
    <t>998225111</t>
  </si>
  <si>
    <t>Přesun hmot pro komunikace s krytem z kameniva, monolitickým betonovým nebo živičným dopravní vzdálenost do 200 m jakékoliv délky objektu</t>
  </si>
  <si>
    <t>-1712098956</t>
  </si>
  <si>
    <t xml:space="preserve">Poznámka k souboru cen:_x000d_
1. Ceny lze použít i pro plochy letišť s krytem monolitickým betonovým nebo živičným._x000d_
</t>
  </si>
  <si>
    <t>E.2 - Pozemní stavební objekty</t>
  </si>
  <si>
    <t>SO 63-51-01-01 - LEEL Servis, přesun vrátnice - Stavební část</t>
  </si>
  <si>
    <t xml:space="preserve">    2 - Zakládání</t>
  </si>
  <si>
    <t xml:space="preserve">    6 - Úpravy povrchů, podlahy a osazování výplní</t>
  </si>
  <si>
    <t>121151103</t>
  </si>
  <si>
    <t>Sejmutí ornice strojně při souvislé ploše do 100 m2, tl. vrstvy do 200 mm</t>
  </si>
  <si>
    <t>625520564</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</si>
  <si>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</si>
  <si>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8,00*0,40</t>
  </si>
  <si>
    <t>131251102</t>
  </si>
  <si>
    <t>Hloubení nezapažených jam a zářezů strojně s urovnáním dna do předepsaného profilu a spádu v hornině třídy těžitelnosti I skupiny 3 přes 20 do 50 m3</t>
  </si>
  <si>
    <t>m3</t>
  </si>
  <si>
    <t>-809122862</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</si>
  <si>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</si>
  <si>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8,00*0,40*0,20/2</t>
  </si>
  <si>
    <t>18,00*0,40</t>
  </si>
  <si>
    <t>0,70*0,85*0,10</t>
  </si>
  <si>
    <t>Součet</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</si>
  <si>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</si>
  <si>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</si>
  <si>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-197950934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</si>
  <si>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</si>
  <si>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"ornice" 3,20*0,20</t>
  </si>
  <si>
    <t>"hloubení" 7,58</t>
  </si>
  <si>
    <t>" úprava terénu" -11,43*0,15</t>
  </si>
  <si>
    <t>167151101</t>
  </si>
  <si>
    <t>Nakládání, skládání a překládání neulehlého výkopku nebo sypaniny strojně nakládání, množství do 100 m3, z horniny třídy těžitelnosti I, skupiny 1 až 3</t>
  </si>
  <si>
    <t>-1300149767</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</si>
  <si>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</si>
  <si>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171201221</t>
  </si>
  <si>
    <t>Poplatek za uložení stavebního odpadu na skládce (skládkovné) zeminy a kamení zatříděného do Katalogu odpadů pod kódem 17 05 04</t>
  </si>
  <si>
    <t>-336238758</t>
  </si>
  <si>
    <t xml:space="preserve">Poznámka k souboru cen:_x000d_
1. Ceny uvedené v souboru cen je doporučeno opravit podle aktuálních cen místně příslušné skládky._x000d_
2. V cenách je započítán poplatek za ukládání odpadu dle zákona 185/2001 Sb._x000d_
</t>
  </si>
  <si>
    <t>11,43*1,6 'Přepočtené koeficientem množství</t>
  </si>
  <si>
    <t>181351003</t>
  </si>
  <si>
    <t>Rozprostření a urovnání ornice v rovině nebo ve svahu sklonu do 1:5 strojně při souvislé ploše do 100 m2, tl. vrstvy do 200 mm</t>
  </si>
  <si>
    <t>664813836</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</si>
  <si>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</si>
  <si>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181951112</t>
  </si>
  <si>
    <t>Úprava pláně vyrovnáním výškových rozdílů strojně v hornině třídy těžitelnosti I, skupiny 1 až 3 se zhutněním</t>
  </si>
  <si>
    <t>-1870014595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</si>
  <si>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</si>
  <si>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"úprava terénu kolem objektu"</t>
  </si>
  <si>
    <t>(3,20+6,76+1,47)*1,00</t>
  </si>
  <si>
    <t>Zakládání</t>
  </si>
  <si>
    <t>279113151</t>
  </si>
  <si>
    <t>Základové zdi z tvárnic ztraceného bednění včetně výplně z betonu bez zvláštních nároků na vliv prostředí třídy C 25/30, tloušťky zdiva 150 mm</t>
  </si>
  <si>
    <t>-1312954332</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</si>
  <si>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</si>
  <si>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"šachta" (0,85+2*0,55)*0,91</t>
  </si>
  <si>
    <t>279361821</t>
  </si>
  <si>
    <t>Výztuž základových zdí nosných svislých nebo odkloněných od svislice, rovinných nebo oblých, deskových nebo žebrových, včetně výztuže jejich žeber z betonářské oceli 10 505 (R) nebo BSt 500</t>
  </si>
  <si>
    <t>-711695196</t>
  </si>
  <si>
    <t>"vyztužení 40kg/m3"</t>
  </si>
  <si>
    <t>"šachta" (0,85+2*0,55)*0,91*40,00/1000</t>
  </si>
  <si>
    <t>Úpravy povrchů, podlahy a osazování výplní</t>
  </si>
  <si>
    <t>631311136</t>
  </si>
  <si>
    <t>Mazanina z betonu prostého bez zvýšených nároků na prostředí tl. přes 120 do 240 mm tř. C 25/30</t>
  </si>
  <si>
    <t>-166797271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</si>
  <si>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</si>
  <si>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"DELE PD" 16,90*0,20</t>
  </si>
  <si>
    <t>"snížená plocha"1,05*0,15</t>
  </si>
  <si>
    <t>631319175</t>
  </si>
  <si>
    <t>Příplatek k cenám mazanin za stržení povrchu spodní vrstvy mazaniny latí před vložením výztuže nebo pletiva pro tl. obou vrstev mazaniny přes 120 do 240 mm</t>
  </si>
  <si>
    <t>1353251719</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</si>
  <si>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</si>
  <si>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631351101</t>
  </si>
  <si>
    <t>Bednění v podlahách rýh a hran zřízení</t>
  </si>
  <si>
    <t>-6021330</t>
  </si>
  <si>
    <t>18,4*0,20</t>
  </si>
  <si>
    <t>2,90*0,15</t>
  </si>
  <si>
    <t>631351102</t>
  </si>
  <si>
    <t>Bednění v podlahách rýh a hran odstranění</t>
  </si>
  <si>
    <t>1114677827</t>
  </si>
  <si>
    <t>631362021</t>
  </si>
  <si>
    <t>Výztuž mazanin ze svařovaných sítí z drátů typu KARI</t>
  </si>
  <si>
    <t>-1056962025</t>
  </si>
  <si>
    <t xml:space="preserve">Poznámka k souboru cen:_x000d_
1. Betonová podezdívek příček se oceňuje položkou 278 36-1111 souboru cen 278 36-11.1 - Výztuž základu (podezdívky) betonového_x000d_
</t>
  </si>
  <si>
    <t>"KARI 8/100/100"</t>
  </si>
  <si>
    <t>"DELE PD" 16,90</t>
  </si>
  <si>
    <t>"snížená plocha"1,05</t>
  </si>
  <si>
    <t>Mezisoučet</t>
  </si>
  <si>
    <t>17,95*7,90/1,10/1000</t>
  </si>
  <si>
    <t>635111215</t>
  </si>
  <si>
    <t>Násyp ze štěrkopísku, písku nebo kameniva pod podlahy se zhutněním ze štěrkopísku</t>
  </si>
  <si>
    <t>-1897989822</t>
  </si>
  <si>
    <t xml:space="preserve">Poznámka k souboru cen:_x000d_
1. Ceny jsou určeny pro násyp vodorovný nebo ve spádu pod podlahy, mazaniny, dlažby a pro násypy na plochých střechách._x000d_
</t>
  </si>
  <si>
    <t>"DLE PD" 17,93*0,20</t>
  </si>
  <si>
    <t>"šachta" 0,75*0,80*0,10</t>
  </si>
  <si>
    <t>16</t>
  </si>
  <si>
    <t>953941210</t>
  </si>
  <si>
    <t>Osazení drobných kovových výrobků bez jejich dodání s vysekáním kapes pro upevňovací prvky se zazděním, zabetonováním nebo zalitím kovových poklopů s rámy, plochy do 1 m2</t>
  </si>
  <si>
    <t>kus</t>
  </si>
  <si>
    <t>976723296</t>
  </si>
  <si>
    <t xml:space="preserve">Poznámka k souboru cen:_x000d_
1. V cenách nejsou započteny náklady na dodání poklopů, rohoží, ventilací a drobných kovových výrobků, tyto se oceňují ve specifikaci._x000d_
</t>
  </si>
  <si>
    <t>17</t>
  </si>
  <si>
    <t>63126050</t>
  </si>
  <si>
    <t>poklop kompozitní zátěžový hranatý včetně rámů a příslušenství 500/500mm B125</t>
  </si>
  <si>
    <t>-202127118</t>
  </si>
  <si>
    <t>18</t>
  </si>
  <si>
    <t>998014211</t>
  </si>
  <si>
    <t>Přesun hmot pro budovy a haly občanské výstavby, bydlení, výrobu a služby s nosnou svislou konstrukcí montovanou z dílců kovových vodorovná dopravní vzdálenost do 100 m, pro budovy a haly jednopodlažní</t>
  </si>
  <si>
    <t>966319245</t>
  </si>
  <si>
    <t xml:space="preserve">Poznámka k souboru cen:_x000d_
1. Pokud se prefabrikáty složí přímo do prostoru technologické manipulace (pracovní zóna jeřábu), nezapočítává se jejich hmotnost do hmotnosti pro výpočet přesunu hmot._x000d_
</t>
  </si>
  <si>
    <t>19</t>
  </si>
  <si>
    <t>091003000</t>
  </si>
  <si>
    <t>Ostatní náklady bez rozlišení - přesun buňky, vč.jeřábu a usazení na nové místo</t>
  </si>
  <si>
    <t>120625635</t>
  </si>
  <si>
    <t>20</t>
  </si>
  <si>
    <t>094103000</t>
  </si>
  <si>
    <t>Náklady na plánované vyklizení objektu - vyklizení buňky - příprava na přesun</t>
  </si>
  <si>
    <t>-950642183</t>
  </si>
  <si>
    <t>SO 63-51-01-02 - LEEL Servis, nová brána a oplocení - stavební část</t>
  </si>
  <si>
    <t xml:space="preserve">    3 - Svislé a kompletní konstrukce</t>
  </si>
  <si>
    <t>PSV - Práce a dodávky PSV</t>
  </si>
  <si>
    <t xml:space="preserve">    767 - Konstrukce zámečnické</t>
  </si>
  <si>
    <t>M - Práce a dodávky M</t>
  </si>
  <si>
    <t xml:space="preserve">    22-M - Montáže technologických zařízení pro dopravní stavby</t>
  </si>
  <si>
    <t>113107322</t>
  </si>
  <si>
    <t>Odstranění podkladů nebo krytů strojně plochy jednotlivě do 50 m2 s přemístěním hmot na skládku na vzdálenost do 3 m nebo s naložením na dopravní prostředek z kameniva hrubého drceného, o tl. vrstvy přes 100 do 200 mm</t>
  </si>
  <si>
    <t>CS ÚRS 2020 02</t>
  </si>
  <si>
    <t>-1606738734</t>
  </si>
  <si>
    <t>(4,90+15,18+2,47)*1,00</t>
  </si>
  <si>
    <t>9,00*3,20</t>
  </si>
  <si>
    <t>113107343</t>
  </si>
  <si>
    <t>Odstranění podkladů nebo krytů strojně plochy jednotlivě do 50 m2 s přemístěním hmot na skládku na vzdálenost do 3 m nebo s naložením na dopravní prostředek živičných, o tl. vrstvy přes 100 do 150 mm</t>
  </si>
  <si>
    <t>1042031146</t>
  </si>
  <si>
    <t>131111333</t>
  </si>
  <si>
    <t>Vrtání jamek ručním motorovým vrtákem průměru přes 200 do 300 mm</t>
  </si>
  <si>
    <t>1742597637</t>
  </si>
  <si>
    <t xml:space="preserve">Poznámka k souboru cen:_x000d_
Poznámka k souboru cen: 1. Ceny -1321 až -1323 jsou určeny pro vrtání ručním vrtákem v hlinitých a hlinitopísčitých horninách bez příměsí kamenů. 2. Množství měrných jednotek se určuje v m délky vrtu. </t>
  </si>
  <si>
    <t>4*0,90</t>
  </si>
  <si>
    <t>132251101</t>
  </si>
  <si>
    <t>Hloubení nezapažených rýh šířky do 800 mm strojně s urovnáním dna do předepsaného profilu a spádu v hornině třídy těžitelnosti I skupiny 3 do 20 m3</t>
  </si>
  <si>
    <t>-1182338714</t>
  </si>
  <si>
    <t xml:space="preserve">Poznámka k souboru cen:_x000d_
Poznámka k souboru cen: 1. V cenách jsou započteny i náklady na přehození výkopku na přilehlém terénu na vzdálenost do 3 m od podélné osy rýhy nebo naložení na dopravní prostředek. </t>
  </si>
  <si>
    <t>"brána"</t>
  </si>
  <si>
    <t>0,40*0,40*0,50</t>
  </si>
  <si>
    <t>19,00*0,20*0,50</t>
  </si>
  <si>
    <t>1,00*0,30*1,00</t>
  </si>
  <si>
    <t>2*0,50*0,30*1,00</t>
  </si>
  <si>
    <t>"oplocení"</t>
  </si>
  <si>
    <t>4,75*0,30*(1,26+1,10)/2</t>
  </si>
  <si>
    <t>5,00*0,30*(1,10+0,98)/2</t>
  </si>
  <si>
    <t>5,00*0,30*(1,10+0,93)/2</t>
  </si>
  <si>
    <t>5,13*0,30*(1,129+0,978)/2</t>
  </si>
  <si>
    <t>-859584813</t>
  </si>
  <si>
    <t xml:space="preserve">Poznámka k souboru cen:_x000d_
Poznámka k souboru cen: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</si>
  <si>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"jamky" 4*0,990*3,14*0,15*0,15</t>
  </si>
  <si>
    <t>"hloubení" 8,966</t>
  </si>
  <si>
    <t>-843664028</t>
  </si>
  <si>
    <t xml:space="preserve">Poznámka k souboru cen:_x000d_
Poznámka k souboru cen: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</si>
  <si>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-1390360128</t>
  </si>
  <si>
    <t xml:space="preserve">Poznámka k souboru cen:_x000d_
Poznámka k souboru cen: 1. Ceny uvedené v souboru cen je doporučeno opravit podle aktuálních cen místně příslušné skládky. 2. V cenách je započítán poplatek za ukládání odpadu dle zákona 185/2001 Sb. </t>
  </si>
  <si>
    <t>9,246*1,6 'Přepočtené koeficientem množství</t>
  </si>
  <si>
    <t>271572211</t>
  </si>
  <si>
    <t>Podsyp pod základové konstrukce se zhutněním a urovnáním povrchu ze štěrkopísku netříděného</t>
  </si>
  <si>
    <t>-1095259154</t>
  </si>
  <si>
    <t xml:space="preserve">Poznámka k souboru cen:_x000d_
Poznámka k souboru cen: 1. Ceny slouží pro ocenění násypů pod základové konstrukce tloušťky vrstvy do 300 mm. 2. Násypy s tloušťkou vrstvy přesahující 300 mm se ocení cenami souboru cen 213 31-…. Polštáře zhutněné pod základy v katalogu 800-2 Zvláštní zakládání objektů. </t>
  </si>
  <si>
    <t>0,40*0,40*0,30</t>
  </si>
  <si>
    <t>19,00*0,20*0,30</t>
  </si>
  <si>
    <t>1,00*0,30*0,30</t>
  </si>
  <si>
    <t>2*0,50*0,30*0,30</t>
  </si>
  <si>
    <t>4,75*0,30*0,10</t>
  </si>
  <si>
    <t>5,00*0,30*0,10</t>
  </si>
  <si>
    <t>5,13*0,30*0,10</t>
  </si>
  <si>
    <t>274313811</t>
  </si>
  <si>
    <t>Základy z betonu prostého pasy betonu kamenem neprokládaného tř. C 25/30</t>
  </si>
  <si>
    <t>1823013140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</si>
  <si>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</si>
  <si>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"základ pro automat.závoru"</t>
  </si>
  <si>
    <t>0,50*0,30*1,00</t>
  </si>
  <si>
    <t>1,00*0,30*0,50</t>
  </si>
  <si>
    <t>274351121</t>
  </si>
  <si>
    <t>Bednění základů pasů rovné zřízení</t>
  </si>
  <si>
    <t>-124934813</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</si>
  <si>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</si>
  <si>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(0,50+0,30)*2*0,10</t>
  </si>
  <si>
    <t>(0,50+0,30)*2*1,00</t>
  </si>
  <si>
    <t>0,40*4*0,10</t>
  </si>
  <si>
    <t>19,00*2*0,10</t>
  </si>
  <si>
    <t>2*0,30*0,10</t>
  </si>
  <si>
    <t>274351122</t>
  </si>
  <si>
    <t>Bednění základů pasů rovné odstranění</t>
  </si>
  <si>
    <t>-919599106</t>
  </si>
  <si>
    <t>275313611</t>
  </si>
  <si>
    <t>Základy z betonu prostého patky a bloky z betonu kamenem neprokládaného tř. C 16/20</t>
  </si>
  <si>
    <t>-2008828623</t>
  </si>
  <si>
    <t xml:space="preserve">Poznámka k souboru cen:_x000d_
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</si>
  <si>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"plot"</t>
  </si>
  <si>
    <t>7*3,14*0,15*0,15*0,80</t>
  </si>
  <si>
    <t>279113144</t>
  </si>
  <si>
    <t>Základové zdi z tvárnic ztraceného bednění včetně výplně z betonu bez zvláštních nároků na vliv prostředí třídy C 20/25, tloušťky zdiva přes 250 do 300 mm</t>
  </si>
  <si>
    <t>-1777441039</t>
  </si>
  <si>
    <t>2,33*1,00</t>
  </si>
  <si>
    <t>2,42*0,80</t>
  </si>
  <si>
    <t>4,75*0,80</t>
  </si>
  <si>
    <t>5,00*0,80</t>
  </si>
  <si>
    <t>5,13*0,80</t>
  </si>
  <si>
    <t>134439597</t>
  </si>
  <si>
    <t>"vyztužení ZB 40kg/m3"</t>
  </si>
  <si>
    <t>16,17*0,30*40,00/1000</t>
  </si>
  <si>
    <t>Svislé a kompletní konstrukce</t>
  </si>
  <si>
    <t>338171121</t>
  </si>
  <si>
    <t>Montáž sloupků a vzpěr plotových ocelových trubkových nebo profilovaných výšky do 2,60 m se zalitím cementovou maltou do vynechaných otvorů</t>
  </si>
  <si>
    <t>-1004099000</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</si>
  <si>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</si>
  <si>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2+6</t>
  </si>
  <si>
    <t>55342154</t>
  </si>
  <si>
    <t>plotový sloupek pro svařované panely profilovaný oválný 50x70mm dl 3,0-3,5m povrchová úprava Pz a komaxit</t>
  </si>
  <si>
    <t>128</t>
  </si>
  <si>
    <t>2076242159</t>
  </si>
  <si>
    <t>55342152</t>
  </si>
  <si>
    <t>plotový sloupek pro svařované panely profilovaný oválný 50x70mm dl 2,0-2,5m povrchová úprava Pz a komaxit</t>
  </si>
  <si>
    <t>487692496</t>
  </si>
  <si>
    <t>338171123</t>
  </si>
  <si>
    <t>Montáž sloupků a vzpěr plotových ocelových trubkových nebo profilovaných výšky do 2,60 m se zabetonováním do 0,08 m3 do připravených jamek</t>
  </si>
  <si>
    <t>-994162326</t>
  </si>
  <si>
    <t xml:space="preserve">Poznámka k souboru cen:_x000d_
Poznámka k souboru cen: 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t>
  </si>
  <si>
    <t>-103384474</t>
  </si>
  <si>
    <t>348121211</t>
  </si>
  <si>
    <t>Osazení podhrabových desek na ocelové sloupky, délky desek do 2 m</t>
  </si>
  <si>
    <t>817861153</t>
  </si>
  <si>
    <t xml:space="preserve">Poznámka k souboru cen:_x000d_
Poznámka k souboru cen: 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 </t>
  </si>
  <si>
    <t>59233119</t>
  </si>
  <si>
    <t>deska plotová betonová 2000x50x290mm</t>
  </si>
  <si>
    <t>256801745</t>
  </si>
  <si>
    <t>22</t>
  </si>
  <si>
    <t>59233120</t>
  </si>
  <si>
    <t>deska plotová betonová 2900x50x290mm</t>
  </si>
  <si>
    <t>-494386184</t>
  </si>
  <si>
    <t>23</t>
  </si>
  <si>
    <t>348171146</t>
  </si>
  <si>
    <t>Montáž oplocení z dílců kovových panelových svařovaných, na ocelové profilované sloupky, výšky přes 1,5 do 2,0 m</t>
  </si>
  <si>
    <t>-1324462618</t>
  </si>
  <si>
    <t xml:space="preserve">Poznámka k souboru cen:_x000d_
Poznámka k souboru cen: 1. V cenách nejsou započteny náklady na dodávku dílců, tyto se oceňují ve specifikaci. </t>
  </si>
  <si>
    <t>2,30+2,50*8</t>
  </si>
  <si>
    <t>24</t>
  </si>
  <si>
    <t>55342430</t>
  </si>
  <si>
    <t>plotový panel svařovaný v 1,5-2,0m š do 2,5m průměru drátu 5mm oka 55x100mm s horizontálním prolisem a drátem 6mm povrchová úprava PZ komaxit</t>
  </si>
  <si>
    <t>32213510</t>
  </si>
  <si>
    <t>22,30/2,50</t>
  </si>
  <si>
    <t>9,00</t>
  </si>
  <si>
    <t>25</t>
  </si>
  <si>
    <t>348171152</t>
  </si>
  <si>
    <t>Montáž oplocení z dílců kovových panelových svařovaných, na ocelové profilované sloupky, výšky přes 2,5 m</t>
  </si>
  <si>
    <t>1116167440</t>
  </si>
  <si>
    <t xml:space="preserve">Poznámka k souboru cen:_x000d_
1. V cenách nejsou započteny náklady na dodávku dílců, tyto se oceňují ve specifikaci._x000d_
</t>
  </si>
  <si>
    <t>2,40+2*2,50+1,92</t>
  </si>
  <si>
    <t>26</t>
  </si>
  <si>
    <t>55342419</t>
  </si>
  <si>
    <t>plotový panel svařovaný v 2,5-3,0m š do 2,5m průměru drátu 5mm oka 55x200mm s dvojitým horizontálním drátem 6mm povrchová úprava PZ komaxit</t>
  </si>
  <si>
    <t>-188729678</t>
  </si>
  <si>
    <t>9,32/2,5</t>
  </si>
  <si>
    <t>27</t>
  </si>
  <si>
    <t>348172118</t>
  </si>
  <si>
    <t>Montáž vjezdových bran samonosných posuvných jednokřídlových plochy přes 15 m2</t>
  </si>
  <si>
    <t>-889427072</t>
  </si>
  <si>
    <t xml:space="preserve">Poznámka k souboru cen:_x000d_
1. V ceně -2911 je započteno i náklady na programování pohonu._x000d_
2. Ceny neobsahují vybetonování základu pro ukotvení brány o šířce 60 cm a délce1/3 brány; tyto se oceňují cenami katalogu 801-1 Budovy a haly - zděné a monolitické._x000d_
</t>
  </si>
  <si>
    <t>28</t>
  </si>
  <si>
    <t>553R.pol.02</t>
  </si>
  <si>
    <t>Samonosná posuvná vjezdová brána 9000/2040mm - DLE SPECIFIKACE PD</t>
  </si>
  <si>
    <t>574467815</t>
  </si>
  <si>
    <t>29</t>
  </si>
  <si>
    <t>553R.pol.03</t>
  </si>
  <si>
    <t>pohon posuvné brány - DLE SPECIFIKACE PD</t>
  </si>
  <si>
    <t>1069300685</t>
  </si>
  <si>
    <t>30</t>
  </si>
  <si>
    <t>348272155</t>
  </si>
  <si>
    <t>Ploty z tvárnic betonových plotová zeď na maltu cementovou včetně spárování současně při zdění z tvarovek jednostranně štípaných, dutých přírodních, tloušťka zdiva 295 mm</t>
  </si>
  <si>
    <t>48348321</t>
  </si>
  <si>
    <t xml:space="preserve">Poznámka k souboru cen:_x000d_
1. Množství jednotek se u:_x000d_
a) plotových zdí určuje v m2 plochy zdiva,_x000d_
b) příplatku za vyztužení sloupku průběžných plotových zdí určuje v m2 plochy zdiva,_x000d_
c) ztužujících věnců průběžných plotových zdí určuje v m délky zdiva,_x000d_
d) plotové stříšky určuje v m délky zdiva,_x000d_
e) plotových sloupků určuje v m výšky jednotlivých sloupků,_x000d_
f) sloupových hlavic určuje v kusech jednotlivých sloupů,_x000d_
g) kovových doplňků plotového zdiva určuje v kusech jednotlivých dílů._x000d_
2. Položky -229. jsou určeny pro ocenění ztužujících sloupků u průběžných plotových zdí, jedná se o tzv. ztracené sloupky._x000d_
3. Položky -23.. jsou určeny pro ocenění ztužujících věnců u průběžných plotových zdí výšky přes 2 m._x000d_
</t>
  </si>
  <si>
    <t>2,42*1,00</t>
  </si>
  <si>
    <t>2,50*0,80</t>
  </si>
  <si>
    <t>2,50*0,60</t>
  </si>
  <si>
    <t>5,00*0,60</t>
  </si>
  <si>
    <t>5,13*0,60</t>
  </si>
  <si>
    <t>31</t>
  </si>
  <si>
    <t>348272515</t>
  </si>
  <si>
    <t>Ploty z tvárnic betonových plotová stříška lepená mrazuvzdorným lepidlem z tvarovek hladkých nebo štípaných, sedlového tvaru přírodních, tloušťka zdiva 295 mm</t>
  </si>
  <si>
    <t>-181055392</t>
  </si>
  <si>
    <t>2,33+2,42+2,50*2+5,00+5,13</t>
  </si>
  <si>
    <t>32</t>
  </si>
  <si>
    <t>348-R.pol.01</t>
  </si>
  <si>
    <t>Ploty z tvárnic betonových plotová zeď Příplatek k cenám plotového zdiva za provedení ztužujícího sloupku šířky 400 mm, osové vzdálenosti do 3200 mm vylitím betonu C 25/30, včetně výztuže 2x BSt 500 Ø 10 mm, tloušťka zdiva 295 mm</t>
  </si>
  <si>
    <t>590689238</t>
  </si>
  <si>
    <t>33</t>
  </si>
  <si>
    <t>564871116</t>
  </si>
  <si>
    <t>Podklad ze štěrkodrti ŠD s rozprostřením a zhutněním, po zhutnění tl. 300 mm</t>
  </si>
  <si>
    <t>225595079</t>
  </si>
  <si>
    <t>(4,90+15,18+2,47)*(1,00-0,30)</t>
  </si>
  <si>
    <t>9,00*(3,20-0,20)</t>
  </si>
  <si>
    <t>34</t>
  </si>
  <si>
    <t>577134111</t>
  </si>
  <si>
    <t>Asfaltový beton vrstva obrusná ACO 11 (ABS) s rozprostřením a se zhutněním z nemodifikovaného asfaltu v pruhu šířky do 3 m tř. I, po zhutnění tl. 40 mm</t>
  </si>
  <si>
    <t>-1078434319</t>
  </si>
  <si>
    <t>35</t>
  </si>
  <si>
    <t>577165112</t>
  </si>
  <si>
    <t>Asfaltový beton vrstva ložní ACL 16 (ABH) s rozprostřením a zhutněním z nemodifikovaného asfaltu v pruhu šířky do 3 m, po zhutnění tl. 70 mm</t>
  </si>
  <si>
    <t>890984782</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</si>
  <si>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</si>
  <si>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36</t>
  </si>
  <si>
    <t>919735113</t>
  </si>
  <si>
    <t>Řezání stávajícího živičného krytu nebo podkladu hloubky přes 100 do 150 mm</t>
  </si>
  <si>
    <t>1809512744</t>
  </si>
  <si>
    <t xml:space="preserve">Poznámka k souboru cen:_x000d_
1. V cenách jsou započteny i náklady na spotřebu vody._x000d_
</t>
  </si>
  <si>
    <t>(4,90+15,18+2,47+2*1,00</t>
  </si>
  <si>
    <t>(9,00+3,20)*2</t>
  </si>
  <si>
    <t>37</t>
  </si>
  <si>
    <t>966072811</t>
  </si>
  <si>
    <t>Rozebrání oplocení z dílců rámových na ocelové sloupky, výšky přes 1 do 2 m</t>
  </si>
  <si>
    <t>-163270127</t>
  </si>
  <si>
    <t xml:space="preserve">Poznámka k souboru cen:_x000d_
1. V cenách jsou započteny i náklady na odklizení materiálu na vzdálenost do 20 m nebo naložení na dopravní prostředek._x000d_
2. V cenách nejsou započteny náklady na demontáž sloupků._x000d_
</t>
  </si>
  <si>
    <t>38</t>
  </si>
  <si>
    <t>997013501</t>
  </si>
  <si>
    <t>Odvoz suti a vybouraných hmot na skládku nebo meziskládku se složením, na vzdálenost do 1 km</t>
  </si>
  <si>
    <t>-955234918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</si>
  <si>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</si>
  <si>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39</t>
  </si>
  <si>
    <t>997013509</t>
  </si>
  <si>
    <t>Odvoz suti a vybouraných hmot na skládku nebo meziskládku se složením, na vzdálenost Příplatek k ceně za každý další i započatý 1 km přes 1 km</t>
  </si>
  <si>
    <t>101975476</t>
  </si>
  <si>
    <t>45,557*9 "Přepočtené koeficientem množství</t>
  </si>
  <si>
    <t>40</t>
  </si>
  <si>
    <t>997013655</t>
  </si>
  <si>
    <t>-1326676573</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</si>
  <si>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</si>
  <si>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45,557-16,078</t>
  </si>
  <si>
    <t>41</t>
  </si>
  <si>
    <t>997013875</t>
  </si>
  <si>
    <t>Poplatek za uložení stavebního odpadu na recyklační skládce (skládkovné) asfaltového bez obsahu dehtu zatříděného do Katalogu odpadů pod kódem 17 03 02</t>
  </si>
  <si>
    <t>1163594586</t>
  </si>
  <si>
    <t xml:space="preserve">Poznámka k souboru cen:_x000d_
Poznámka k souboru cen: 1. Ceny uvedené v souboru cen je doporučeno upravit podle aktuálních cen místně příslušné skládky odpadů. 2. Uložení odpadů neuvedených v souboru cen se oceňuje individuálně. </t>
  </si>
  <si>
    <t>10,164+5,914</t>
  </si>
  <si>
    <t>42</t>
  </si>
  <si>
    <t>1891835203</t>
  </si>
  <si>
    <t xml:space="preserve">Poznámka k souboru cen:_x000d_
Poznámka k souboru cen: 1. Ceny lze použít i pro plochy letišť s krytem monolitickým betonovým nebo živičným. </t>
  </si>
  <si>
    <t>PSV</t>
  </si>
  <si>
    <t>Práce a dodávky PSV</t>
  </si>
  <si>
    <t>767</t>
  </si>
  <si>
    <t>Konstrukce zámečnické</t>
  </si>
  <si>
    <t>43</t>
  </si>
  <si>
    <t>767995112</t>
  </si>
  <si>
    <t>Montáž ostatních atypických zámečnických konstrukcí hmotnosti přes 5 do 10 kg</t>
  </si>
  <si>
    <t>kg</t>
  </si>
  <si>
    <t>-1213717567</t>
  </si>
  <si>
    <t xml:space="preserve">Poznámka k souboru cen:_x000d_
1. Určení cen se řídí hmotností jednotlivě montovaného dílu konstrukce._x000d_
</t>
  </si>
  <si>
    <t>kotvení plotových sloupků do stávajích základů</t>
  </si>
  <si>
    <t>2*5,30</t>
  </si>
  <si>
    <t>44</t>
  </si>
  <si>
    <t>-1847800104</t>
  </si>
  <si>
    <t>45</t>
  </si>
  <si>
    <t>998767101</t>
  </si>
  <si>
    <t>Přesun hmot pro zámečnické konstrukce stanovený z hmotnosti přesunovaného materiálu vodorovná dopravní vzdálenost do 50 m v objektech výšky do 6 m</t>
  </si>
  <si>
    <t>622641168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</si>
  <si>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</si>
  <si>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Práce a dodávky M</t>
  </si>
  <si>
    <t>22-M</t>
  </si>
  <si>
    <t>Montáže technologických zařízení pro dopravní stavby</t>
  </si>
  <si>
    <t>46</t>
  </si>
  <si>
    <t>220-R.pol.01</t>
  </si>
  <si>
    <t>Automatická závora s ramenem dl.4800mm - D+M - DLE SPECIFIKACE PD</t>
  </si>
  <si>
    <t>64</t>
  </si>
  <si>
    <t>-2048130881</t>
  </si>
  <si>
    <t>47</t>
  </si>
  <si>
    <t>220-R.pol.02</t>
  </si>
  <si>
    <t>Montáž stávajícího turniketu - DLE SPECIFIKACE PD</t>
  </si>
  <si>
    <t>-82678258</t>
  </si>
  <si>
    <t>SO 63-51-02 - LEEL Servis, přesun vrátnice - Elektroinstalace</t>
  </si>
  <si>
    <t xml:space="preserve">    741 - Elektroinstalace - silnoproud</t>
  </si>
  <si>
    <t xml:space="preserve">    742 - Elektroinstalace - slaboproud</t>
  </si>
  <si>
    <t xml:space="preserve">    21-M - Elektromontáže</t>
  </si>
  <si>
    <t xml:space="preserve">    46-M - Zemní práce při extr.mont.pracích</t>
  </si>
  <si>
    <t>HZS - Hodinové zúčtovací sazby</t>
  </si>
  <si>
    <t>612135101</t>
  </si>
  <si>
    <t>Hrubá výplň rýh maltou jakékoli šířky rýhy ve stěnách</t>
  </si>
  <si>
    <t>-227992153</t>
  </si>
  <si>
    <t xml:space="preserve">Poznámka k souboru cen:_x000d_
1. V cenách nejsou započteny náklady na omítku rýh, tyto se ocení příšlušnými cenami tohoto katalogu._x000d_
</t>
  </si>
  <si>
    <t>2*5,00*0,05</t>
  </si>
  <si>
    <t>10*0,0225</t>
  </si>
  <si>
    <t>612315121</t>
  </si>
  <si>
    <t>Vápenná omítka rýh štuková ve stěnách, šířky rýhy do 150 mm</t>
  </si>
  <si>
    <t>1040601806</t>
  </si>
  <si>
    <t>971042261</t>
  </si>
  <si>
    <t>Vybourání otvorů v betonových příčkách a zdech základových nebo nadzákladových plochy do 0,0225 m2, tl. do 600 mm</t>
  </si>
  <si>
    <t>2080337710</t>
  </si>
  <si>
    <t>974082113</t>
  </si>
  <si>
    <t>Vysekání rýh pro vodiče v omítce vápenné nebo vápenocementové stěn, šířky do 50 mm</t>
  </si>
  <si>
    <t>1194017160</t>
  </si>
  <si>
    <t>974082212</t>
  </si>
  <si>
    <t>Vysekání rýh pro vodiče v omítce cementové stěn, šířky do 30 mm</t>
  </si>
  <si>
    <t>100847887</t>
  </si>
  <si>
    <t>997013111</t>
  </si>
  <si>
    <t>Vnitrostaveništní doprava suti a vybouraných hmot vodorovně do 50 m svisle s použitím mechanizace pro budovy a haly výšky do 6 m</t>
  </si>
  <si>
    <t>1583231117</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</si>
  <si>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</si>
  <si>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1225880646</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</si>
  <si>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</si>
  <si>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2022856256</t>
  </si>
  <si>
    <t>0,615*9 'Přepočtené koeficientem množství</t>
  </si>
  <si>
    <t>997013631</t>
  </si>
  <si>
    <t>Poplatek za uložení stavebního odpadu na skládce (skládkovné) směsného stavebního a demoličního zatříděného do Katalogu odpadů pod kódem 17 09 04</t>
  </si>
  <si>
    <t>-393441609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</si>
  <si>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</si>
  <si>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741</t>
  </si>
  <si>
    <t>Elektroinstalace - silnoproud</t>
  </si>
  <si>
    <t>741110013</t>
  </si>
  <si>
    <t>Montáž trubek elektroinstalačních s nasunutím nebo našroubováním do krabic plastových tuhých, uložených volně, vnější Ø přes 35 mm</t>
  </si>
  <si>
    <t>1090396588</t>
  </si>
  <si>
    <t>34571361</t>
  </si>
  <si>
    <t>trubka elektroinstalační HDPE tuhá dvouplášťová korugovaná D 41/50mm</t>
  </si>
  <si>
    <t>678855309</t>
  </si>
  <si>
    <t>741120201</t>
  </si>
  <si>
    <t>Montáž vodičů izolovaných měděných bez ukončení uložených volně plných a laněných s PVC pláštěm, bezhalogenových, ohniodolných (CY, CHAH-R(V)) průřezu žíly 1,5 až 16 mm2</t>
  </si>
  <si>
    <t>-1369024112</t>
  </si>
  <si>
    <t>34142159</t>
  </si>
  <si>
    <t>vodič silový s Cu jádrem 16mm2</t>
  </si>
  <si>
    <t>1900534618</t>
  </si>
  <si>
    <t>34567118</t>
  </si>
  <si>
    <t>oko kabelové Cu 1-36kV lisovací 16x6</t>
  </si>
  <si>
    <t>-690159083</t>
  </si>
  <si>
    <t>741120401</t>
  </si>
  <si>
    <t>Montáž vodičů izolovaných měděných drátovacích bez ukončení v rozváděčích plných (CY), průřezu žily 0,35 až 6 mm2</t>
  </si>
  <si>
    <t>426560334</t>
  </si>
  <si>
    <t>34140826</t>
  </si>
  <si>
    <t>vodič silový s Cu jádrem 6mm2</t>
  </si>
  <si>
    <t>644338147</t>
  </si>
  <si>
    <t>741122033</t>
  </si>
  <si>
    <t>Montáž kabelů měděných bez ukončení uložených pod omítku plných kulatých (CYKY), počtu a průřezu žil 5x10mm2</t>
  </si>
  <si>
    <t>1909766154</t>
  </si>
  <si>
    <t>341R.pol.10</t>
  </si>
  <si>
    <t>kabel silový s Cu jádrem 1kV 5x10mm2</t>
  </si>
  <si>
    <t>-1057799164</t>
  </si>
  <si>
    <t>741122211</t>
  </si>
  <si>
    <t>Montáž kabelů měděných bez ukončení uložených volně nebo v liště plných kulatých (CYKY) počtu a průřezu žil 3x1,5 až 6 mm2</t>
  </si>
  <si>
    <t>1260000013</t>
  </si>
  <si>
    <t>34111036</t>
  </si>
  <si>
    <t>kabel silový s Cu jádrem 1kV 3x2,5mm2</t>
  </si>
  <si>
    <t>890580891</t>
  </si>
  <si>
    <t>741124641</t>
  </si>
  <si>
    <t>Montáž kabelů měděných topných bez ukončení okruhu 230 V, uložených na konstrukci, délky 19 m</t>
  </si>
  <si>
    <t>39169791</t>
  </si>
  <si>
    <t>341R.pol.</t>
  </si>
  <si>
    <t>topný kabel na potrubí PFP 3m/36W</t>
  </si>
  <si>
    <t>435025697</t>
  </si>
  <si>
    <t>741124704</t>
  </si>
  <si>
    <t>Montáž kabelů měděných ovládacích bez ukončení uložených volně stíněných ovládacích s plným jádrem (JYTY) počtu a průměru žil 24 až 37x1 mm2</t>
  </si>
  <si>
    <t>1178667673</t>
  </si>
  <si>
    <t>341R.pol.01</t>
  </si>
  <si>
    <t xml:space="preserve">Sedmižilový sedmibarevný kabel 7x1 </t>
  </si>
  <si>
    <t>-724731421</t>
  </si>
  <si>
    <t>741231001</t>
  </si>
  <si>
    <t>Montáž svorkovnic do rozváděčů s popisnými štítky se zapojením vodičů na jedné straně řadových, průřezové plochy vodičů do 2,5 mm2</t>
  </si>
  <si>
    <t>1528674055</t>
  </si>
  <si>
    <t>345R.pol.01</t>
  </si>
  <si>
    <t>svornice pružinová hrantá ( např.Wago 221)</t>
  </si>
  <si>
    <t>-972270095</t>
  </si>
  <si>
    <t>741320002</t>
  </si>
  <si>
    <t>Montáž pojistek se zapojením vodičů závitových kompletních E 33 do 60 A</t>
  </si>
  <si>
    <t>1829423405</t>
  </si>
  <si>
    <t>"osazení pojistkami na stávající pojistkové skříni 31A pojistková pouzrda do přípojko. v 40A" 3</t>
  </si>
  <si>
    <t>34523475</t>
  </si>
  <si>
    <t>vložka pojistková E27 zpožděná 2410T 25A</t>
  </si>
  <si>
    <t>1017849903</t>
  </si>
  <si>
    <t>35824860</t>
  </si>
  <si>
    <t>spodek pojistkový 50A 690V provedení tropické</t>
  </si>
  <si>
    <t>-1335284600</t>
  </si>
  <si>
    <t>741410022</t>
  </si>
  <si>
    <t>Montáž uzemňovacího vedení s upevněním, propojením a připojením pomocí svorek v zemi s izolací spojů pásku průřezu do 120 mm2 v průmyslové výstavbě</t>
  </si>
  <si>
    <t>-1037197373</t>
  </si>
  <si>
    <t>35442062</t>
  </si>
  <si>
    <t>pás zemnící 30x4mm FeZn</t>
  </si>
  <si>
    <t>-1469113897</t>
  </si>
  <si>
    <t>60*1,05 'Přepočtené koeficientem množství</t>
  </si>
  <si>
    <t>741420021</t>
  </si>
  <si>
    <t>Montáž hromosvodného vedení svorek se 2 šrouby</t>
  </si>
  <si>
    <t>-845432934</t>
  </si>
  <si>
    <t xml:space="preserve">Poznámka k souboru cen:_x000d_
1. Svodovými dráty se rozumí i jímací vedení na střeše._x000d_
</t>
  </si>
  <si>
    <t>35441986</t>
  </si>
  <si>
    <t>svorka odbočovací a spojovací pro pásek 30x4 mm, FeZn</t>
  </si>
  <si>
    <t>1696287077</t>
  </si>
  <si>
    <t>741990062</t>
  </si>
  <si>
    <t>Ostatní doplňkové práce elektromontážní dokončovací práce (čistění a konzervace) utěsnění skříňových rozváděčů a řídících skříní</t>
  </si>
  <si>
    <t>-1957465843</t>
  </si>
  <si>
    <t xml:space="preserve">Poznámka k souboru cen:_x000d_
1. V ceně -0041 nejsou započteny náklady na dodání tabulky. Tyto se oceňují ve specifikaci. Ztratné se nestanoví._x000d_
</t>
  </si>
  <si>
    <t>354R.pol.03</t>
  </si>
  <si>
    <t>Drobný nespecifikovaný materiál - 8%</t>
  </si>
  <si>
    <t>-1023928164</t>
  </si>
  <si>
    <t>741-R.pol.01</t>
  </si>
  <si>
    <t>Zapojení topného kabelu (R - stav/zásuvka), vč.dozbrojení jističe / zásuvky</t>
  </si>
  <si>
    <t>-1275050305</t>
  </si>
  <si>
    <t>741-R.pol.02</t>
  </si>
  <si>
    <t>Kabelový závěs, vč.kotvících bodů - stávající budova Lindabu - nová poloha vrátnice</t>
  </si>
  <si>
    <t>-2108178788</t>
  </si>
  <si>
    <t>998741101</t>
  </si>
  <si>
    <t>Přesun hmot pro silnoproud stanovený z hmotnosti přesunovaného materiálu vodorovná dopravní vzdálenost do 50 m v objektech výšky do 6 m</t>
  </si>
  <si>
    <t>-162420388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</si>
  <si>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</si>
  <si>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742</t>
  </si>
  <si>
    <t>Elektroinstalace - slaboproud</t>
  </si>
  <si>
    <t>742110401</t>
  </si>
  <si>
    <t>Montáž instalačních kanálů plastových jednokomorových</t>
  </si>
  <si>
    <t>1846710242</t>
  </si>
  <si>
    <t>"kabelová trasa po střeše" 25,00</t>
  </si>
  <si>
    <t>56245110</t>
  </si>
  <si>
    <t>žlab kabelový s víkem ze směsových plastů 100x100mm dl 1,2m</t>
  </si>
  <si>
    <t>302119824</t>
  </si>
  <si>
    <t>998742101</t>
  </si>
  <si>
    <t>Přesun hmot pro slaboproud stanovený z hmotnosti přesunovaného materiálu vodorovná dopravní vzdálenost do 50 m v objektech výšky do 6 m</t>
  </si>
  <si>
    <t>950832376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</si>
  <si>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</si>
  <si>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21-M</t>
  </si>
  <si>
    <t>Elektromontáže</t>
  </si>
  <si>
    <t>210021063</t>
  </si>
  <si>
    <t>Ostatní elektromontážní doplňkové práce osazení výstražné fólie z PVC</t>
  </si>
  <si>
    <t>7193969</t>
  </si>
  <si>
    <t>69311310</t>
  </si>
  <si>
    <t>pás varovný plný PE š 330mm</t>
  </si>
  <si>
    <t>256</t>
  </si>
  <si>
    <t>1731508184</t>
  </si>
  <si>
    <t>220182051</t>
  </si>
  <si>
    <t>Montáž závěsného kabelu optického 4 kN SM do 36 vláken</t>
  </si>
  <si>
    <t>-1537867074</t>
  </si>
  <si>
    <t>" venkovní UTP kabel Cat. 6A, závěsný" 100</t>
  </si>
  <si>
    <t>341R.pol.03</t>
  </si>
  <si>
    <t>Venkovní UTP kabel Cat.6A</t>
  </si>
  <si>
    <t>-1427861297</t>
  </si>
  <si>
    <t>220260702</t>
  </si>
  <si>
    <t>Montáž žlabu kabelového ocelového včetně zhotovení a upevnění 150 x 25 mm</t>
  </si>
  <si>
    <t>512</t>
  </si>
  <si>
    <t>-602318967</t>
  </si>
  <si>
    <t xml:space="preserve">Poznámka k souboru cen:_x000d_
1. V cenách 220 26-0721 až -0732 nejsou započteny náklady na dodávku kabelového žlabu._x000d_
</t>
  </si>
  <si>
    <t>34575492</t>
  </si>
  <si>
    <t>žlab kabelový pozinkovaný 2m/ks 50X125</t>
  </si>
  <si>
    <t>705327090</t>
  </si>
  <si>
    <t>48</t>
  </si>
  <si>
    <t>220280221</t>
  </si>
  <si>
    <t>Montáž kabelu uloženého v trubkách nebo v lištách včetně odvinutí kabelu z bubnu, natáhnutí, odříznutí, zaizolování a zatažení do trubek nebo lišt, pročištění trubky, prozvonění a označení kabelu SYKFY 5 x 2 x 0,5 mm</t>
  </si>
  <si>
    <t>1768466911</t>
  </si>
  <si>
    <t xml:space="preserve">Poznámka k souboru cen:_x000d_
1. V ceně 220 28-0206 až -0225 nejsou započteny náklady na:_x000d_
a) odvíčkování a zavíčkování,_x000d_
b) dodávku kabelu._x000d_
</t>
  </si>
  <si>
    <t>49</t>
  </si>
  <si>
    <t>34121015</t>
  </si>
  <si>
    <t>kabel sdělovací s Cu jádrem 4x2x0,5mm</t>
  </si>
  <si>
    <t>-428437123</t>
  </si>
  <si>
    <t>46-M</t>
  </si>
  <si>
    <t>Zemní práce při extr.mont.pracích</t>
  </si>
  <si>
    <t>50</t>
  </si>
  <si>
    <t>460202024</t>
  </si>
  <si>
    <t>Hloubení nezapažených kabelových rýh strojně zarovnání kabelových rýh po výkopu strojně, šířka rýhy bez zarovnání rýh šířky 40 cm, hloubky 40 cm, v hornině třídy 4</t>
  </si>
  <si>
    <t>593133576</t>
  </si>
  <si>
    <t xml:space="preserve">Poznámka k souboru cen:_x000d_
1. Ceny hloubení rýh strojně v hornině třídy 6 a 7 jsou stanoveny za použití trhaviny._x000d_
</t>
  </si>
  <si>
    <t>51</t>
  </si>
  <si>
    <t>460421082</t>
  </si>
  <si>
    <t>Kabelové lože včetně podsypu, zhutnění a urovnání povrchu z písku nebo štěrkopísku tloušťky 5 cm nad kabel zakryté plastovou fólií, šířky lože přes 25 do 50 cm</t>
  </si>
  <si>
    <t>-1652201035</t>
  </si>
  <si>
    <t xml:space="preserve">Poznámka k souboru cen:_x000d_
1. V cenách -1021 až -1072, -1121 až -1172 a -1221 až -1272 nejsou započteny náklady na dodávku betonových a plastových desek. Tato dodávka se oceňuje ve specifikaci._x000d_
</t>
  </si>
  <si>
    <t>52</t>
  </si>
  <si>
    <t>460560024</t>
  </si>
  <si>
    <t>Zásyp kabelových rýh ručně s uložením výkopku ve vrstvách včetně zhutnění a urovnání povrchu šířky 40 cm hloubky 40 cm, v hornině třídy 4</t>
  </si>
  <si>
    <t>-1843222334</t>
  </si>
  <si>
    <t>HZS</t>
  </si>
  <si>
    <t>Hodinové zúčtovací sazby</t>
  </si>
  <si>
    <t>53</t>
  </si>
  <si>
    <t>HZS2222</t>
  </si>
  <si>
    <t>Hodinové zúčtovací sazby profesí PSV provádění stavebních instalací elektrikář odborný</t>
  </si>
  <si>
    <t>hod</t>
  </si>
  <si>
    <t>-1318602942</t>
  </si>
  <si>
    <t>"kabelová příprava pro nové technologie - 2x závora, 1x brána,1x turniket, dle podkladů dodavatele technologii"</t>
  </si>
  <si>
    <t>54</t>
  </si>
  <si>
    <t>HZS2222-1</t>
  </si>
  <si>
    <t>-1480293338</t>
  </si>
  <si>
    <t>"napojení do stávajícího Racku v obj.Lindabu, vč.podružného materiálu" 8</t>
  </si>
  <si>
    <t>55</t>
  </si>
  <si>
    <t>1848532585</t>
  </si>
  <si>
    <t>"odpojení stávajícího objektu vrátnice, demontáž stávající kabeláže" 16</t>
  </si>
  <si>
    <t>56</t>
  </si>
  <si>
    <t>1363437709</t>
  </si>
  <si>
    <t>"přesun stávající pojistkové skříně na šinovodu" 3</t>
  </si>
  <si>
    <t>57</t>
  </si>
  <si>
    <t>HZS4211</t>
  </si>
  <si>
    <t>Hodinové zúčtovací sazby ostatních profesí revizní a kontrolní činnost revizní technik</t>
  </si>
  <si>
    <t>262144</t>
  </si>
  <si>
    <t>712537386</t>
  </si>
  <si>
    <t>58</t>
  </si>
  <si>
    <t>011002000</t>
  </si>
  <si>
    <t>Průzkumné práce</t>
  </si>
  <si>
    <t>740674002</t>
  </si>
  <si>
    <t>59</t>
  </si>
  <si>
    <t>043002000</t>
  </si>
  <si>
    <t>Zkoušky a ostatní měření - měření datové kabeláže, vč. vyhotovení protokulu o měření</t>
  </si>
  <si>
    <t>-863902805</t>
  </si>
  <si>
    <t>60</t>
  </si>
  <si>
    <t>Koordinační činnost</t>
  </si>
  <si>
    <t>-1938013563</t>
  </si>
  <si>
    <t>61</t>
  </si>
  <si>
    <t>065002000</t>
  </si>
  <si>
    <t>Mimostaveništní doprava materiálů - doprava materiálu na stavbu</t>
  </si>
  <si>
    <t>-1003013482</t>
  </si>
  <si>
    <t>SO 63-51-03 - LEEL Servis, přesun vrátnice - ZTI</t>
  </si>
  <si>
    <t xml:space="preserve">    4 - Vodorovné konstrukce</t>
  </si>
  <si>
    <t xml:space="preserve">    8 - Trubní vedení</t>
  </si>
  <si>
    <t>113107324</t>
  </si>
  <si>
    <t>Odstranění podkladů nebo krytů strojně plochy jednotlivě do 50 m2 s přemístěním hmot na skládku na vzdálenost do 3 m nebo s naložením na dopravní prostředek z kameniva hrubého drceného, o tl. vrstvy přes 300 do 400 mm</t>
  </si>
  <si>
    <t>-973690802</t>
  </si>
  <si>
    <t>113107542</t>
  </si>
  <si>
    <t>Odstranění podkladů nebo krytů při překopech inženýrských sítí s přemístěním hmot na skládku ve vzdálenosti do 3 m nebo s naložením na dopravní prostředek strojně plochy jednotlivě přes 15 m2 živičných, o tl. vrstvy přes 50 do 100 mm</t>
  </si>
  <si>
    <t>-1105323613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</si>
  <si>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</si>
  <si>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113154123</t>
  </si>
  <si>
    <t>Frézování živičného podkladu nebo krytu s naložením na dopravní prostředek plochy do 500 m2 bez překážek v trase pruhu šířky přes 0,5 m do 1 m, tloušťky vrstvy 50 mm</t>
  </si>
  <si>
    <t>1322204143</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</si>
  <si>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</si>
  <si>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132251253</t>
  </si>
  <si>
    <t>Hloubení nezapažených rýh šířky přes 800 do 2 000 mm strojně s urovnáním dna do předepsaného profilu a spádu v hornině třídy těžitelnosti I skupiny 3 přes 50 do 100 m3</t>
  </si>
  <si>
    <t>1734675039</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</si>
  <si>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</si>
  <si>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162651112</t>
  </si>
  <si>
    <t>Vodorovné přemístění výkopku nebo sypaniny po suchu na obvyklém dopravním prostředku, bez naložení výkopku, avšak se složením bez rozhrnutí z horniny třídy těžitelnosti I skupiny 1 až 3 na vzdálenost přes 4 000 do 5 000 m</t>
  </si>
  <si>
    <t>2031985065</t>
  </si>
  <si>
    <t>174151101</t>
  </si>
  <si>
    <t>Zásyp sypaninou z jakékoliv horniny strojně s uložením výkopku ve vrstvách se zhutněním jam, šachet, rýh nebo kolem objektů v těchto vykopávkách</t>
  </si>
  <si>
    <t>-976883548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</si>
  <si>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</si>
  <si>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</si>
  <si>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</si>
  <si>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2055917612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</si>
  <si>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V cenách nejsou zahrnuty náklady na nakupovanou sypaninu. Tato se oceňuje ve specifikaci._x000d_
</t>
  </si>
  <si>
    <t>58331200</t>
  </si>
  <si>
    <t>štěrkopísek netříděný zásypový</t>
  </si>
  <si>
    <t>-924091866</t>
  </si>
  <si>
    <t>27*2 'Přepočtené koeficientem množství</t>
  </si>
  <si>
    <t>Vodorovné konstrukce</t>
  </si>
  <si>
    <t>451573111</t>
  </si>
  <si>
    <t>Lože pod potrubí, stoky a drobné objekty v otevřeném výkopu z písku a štěrkopísku do 63 mm</t>
  </si>
  <si>
    <t>-705906801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</si>
  <si>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</si>
  <si>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725508321</t>
  </si>
  <si>
    <t>"tl.40cm" 22,00*2</t>
  </si>
  <si>
    <t>577154031</t>
  </si>
  <si>
    <t>Asfaltový beton vrstva obrusná ACO 11 (ABS) s rozprostřením a se zhutněním z modifikovaného asfaltu v pruhu šířky do 1,5 m, po zhutnění tl. 60 mm</t>
  </si>
  <si>
    <t>-1445158474</t>
  </si>
  <si>
    <t>Trubní vedení</t>
  </si>
  <si>
    <t>850245121</t>
  </si>
  <si>
    <t>Výřez nebo výsek na potrubí z trub litinových tlakových nebo plastických hmot DN 80</t>
  </si>
  <si>
    <t>210198277</t>
  </si>
  <si>
    <t xml:space="preserve">Poznámka k souboru cen:_x000d_
1. Ceny výřezu nebo výseku na potrubí z trub litinových tlakových nebo plastických hmot jsou určeny pro dva řezy nebo seky prováděné na potrubí dodatečně._x000d_
2. V cenách jsou započteny náklady na:_x000d_
a) ohlášení uzavíraní vody,_x000d_
b) uzavření a otevření šoupat,_x000d_
c) vypuštění a napuštění vody,_x000d_
d) odvzdušnění potrubí,_x000d_
e) strojní nebo ruční výřez potrubí,_x000d_
f) nutné úpravy výkopu v prostoru provádění._x000d_
</t>
  </si>
  <si>
    <t>871161141</t>
  </si>
  <si>
    <t>Montáž vodovodního potrubí z plastů v otevřeném výkopu z polyetylenu PE 100 svařovaných na tupo SDR 11/PN16 D 32 x 3,0 mm</t>
  </si>
  <si>
    <t>-2019699117</t>
  </si>
  <si>
    <t xml:space="preserve">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-1211 jsou určeny i pro plošné kolektory primárních okruhů tepelných čerpadel._x000d_
</t>
  </si>
  <si>
    <t>28613170</t>
  </si>
  <si>
    <t>potrubí vodovodní PE100 SDR11 se signalizační vrstvou 100m 32x3,0mm</t>
  </si>
  <si>
    <t>-275819834</t>
  </si>
  <si>
    <t>20*1,015 'Přepočtené koeficientem množství</t>
  </si>
  <si>
    <t>871273121</t>
  </si>
  <si>
    <t>Montáž kanalizačního potrubí z plastů z tvrdého PVC těsněných gumovým kroužkem v otevřeném výkopu ve sklonu do 20 % DN 125</t>
  </si>
  <si>
    <t>-1664511334</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</si>
  <si>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</si>
  <si>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28611126</t>
  </si>
  <si>
    <t>trubka kanalizační PVC DN 125x1000mm SN4</t>
  </si>
  <si>
    <t>-533413586</t>
  </si>
  <si>
    <t>27*1,03 'Přepočtené koeficientem množství</t>
  </si>
  <si>
    <t>877355121</t>
  </si>
  <si>
    <t>Výřez a montáž odbočné tvarovky na potrubí z trub z tvrdého PVC DN 200</t>
  </si>
  <si>
    <t>492878232</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</si>
  <si>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</si>
  <si>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28614016</t>
  </si>
  <si>
    <t>tvarovka T-kus navrtávací s odbočkou 360° D 125-32mm</t>
  </si>
  <si>
    <t>903675618</t>
  </si>
  <si>
    <t>892271111</t>
  </si>
  <si>
    <t>Tlakové zkoušky vodou na potrubí DN 100 nebo 125</t>
  </si>
  <si>
    <t>-1523607064</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</si>
  <si>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</si>
  <si>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892273122</t>
  </si>
  <si>
    <t>Proplach a dezinfekce vodovodního potrubí DN od 80 do 125</t>
  </si>
  <si>
    <t>605940292</t>
  </si>
  <si>
    <t xml:space="preserve">Poznámka k souboru cen:_x000d_
1. V cenách jsou započteny náklady na napuštění a vypuštění vody, dodání vody a dezinfekčního prostředku._x000d_
</t>
  </si>
  <si>
    <t>899721111</t>
  </si>
  <si>
    <t>Signalizační vodič na potrubí DN do 150 mm</t>
  </si>
  <si>
    <t>568150973</t>
  </si>
  <si>
    <t>899722113</t>
  </si>
  <si>
    <t>Krytí potrubí z plastů výstražnou fólií z PVC šířky 34 cm</t>
  </si>
  <si>
    <t>-1253956610</t>
  </si>
  <si>
    <t>971024461</t>
  </si>
  <si>
    <t>Vybourání otvorů ve zdivu základovém nebo nadzákladovém kamenném, smíšeném kamenném, na maltu vápennou nebo vápenocementovou, plochy do 0,25 m2, tl. do 600 mm</t>
  </si>
  <si>
    <t>-2047474067</t>
  </si>
  <si>
    <t>-2070224822</t>
  </si>
  <si>
    <t>-1055689242</t>
  </si>
  <si>
    <t>37,469*9 'Přepočtené koeficientem množství</t>
  </si>
  <si>
    <t>-464875126</t>
  </si>
  <si>
    <t>37,469-7,88</t>
  </si>
  <si>
    <t>1630224513</t>
  </si>
  <si>
    <t xml:space="preserve">Poznámka k souboru cen:_x000d_
1. Ceny uvedené v souboru cen je doporučeno upravit podle aktuálních cen místně příslušné skládky odpadů._x000d_
2. Uložení odpadů neuvedených v souboru cen se oceňuje individuálně._x000d_
</t>
  </si>
  <si>
    <t>6,76+1,12</t>
  </si>
  <si>
    <t>998276101</t>
  </si>
  <si>
    <t>Přesun hmot pro trubní vedení hloubené z trub z plastických hmot nebo sklolaminátových pro vodovody nebo kanalizace v otevřeném výkopu dopravní vzdálenost do 15 m</t>
  </si>
  <si>
    <t>-741765290</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</si>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</sst>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8" fillId="0" borderId="0" xfId="0" applyFont="1" applyAlignment="1" applyProtection="1">
      <alignment vertical="center"/>
    </xf>
    <xf numFmtId="0" fontId="31"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32</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34</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37</v>
      </c>
      <c r="AO19" s="24"/>
      <c r="AP19" s="24"/>
      <c r="AQ19" s="24"/>
      <c r="AR19" s="22"/>
      <c r="BE19" s="33"/>
      <c r="BS19" s="19" t="s">
        <v>6</v>
      </c>
    </row>
    <row r="20" s="1" customFormat="1" ht="18.48" customHeight="1">
      <c r="B20" s="23"/>
      <c r="C20" s="24"/>
      <c r="D20" s="24"/>
      <c r="E20" s="29" t="s">
        <v>38</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39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42</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43</v>
      </c>
      <c r="M28" s="47"/>
      <c r="N28" s="47"/>
      <c r="O28" s="47"/>
      <c r="P28" s="47"/>
      <c r="Q28" s="42"/>
      <c r="R28" s="42"/>
      <c r="S28" s="42"/>
      <c r="T28" s="42"/>
      <c r="U28" s="42"/>
      <c r="V28" s="42"/>
      <c r="W28" s="47" t="s">
        <v>44</v>
      </c>
      <c r="X28" s="47"/>
      <c r="Y28" s="47"/>
      <c r="Z28" s="47"/>
      <c r="AA28" s="47"/>
      <c r="AB28" s="47"/>
      <c r="AC28" s="47"/>
      <c r="AD28" s="47"/>
      <c r="AE28" s="47"/>
      <c r="AF28" s="42"/>
      <c r="AG28" s="42"/>
      <c r="AH28" s="42"/>
      <c r="AI28" s="42"/>
      <c r="AJ28" s="42"/>
      <c r="AK28" s="47" t="s">
        <v>45</v>
      </c>
      <c r="AL28" s="47"/>
      <c r="AM28" s="47"/>
      <c r="AN28" s="47"/>
      <c r="AO28" s="47"/>
      <c r="AP28" s="42"/>
      <c r="AQ28" s="42"/>
      <c r="AR28" s="46"/>
      <c r="BE28" s="33"/>
    </row>
    <row r="29" s="3" customFormat="1" ht="14.4" customHeight="1">
      <c r="A29" s="3"/>
      <c r="B29" s="48"/>
      <c r="C29" s="49"/>
      <c r="D29" s="34" t="s">
        <v>46</v>
      </c>
      <c r="E29" s="49"/>
      <c r="F29" s="34" t="s">
        <v>47</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48</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49</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50</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51</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52</v>
      </c>
      <c r="E35" s="56"/>
      <c r="F35" s="56"/>
      <c r="G35" s="56"/>
      <c r="H35" s="56"/>
      <c r="I35" s="56"/>
      <c r="J35" s="56"/>
      <c r="K35" s="56"/>
      <c r="L35" s="56"/>
      <c r="M35" s="56"/>
      <c r="N35" s="56"/>
      <c r="O35" s="56"/>
      <c r="P35" s="56"/>
      <c r="Q35" s="56"/>
      <c r="R35" s="56"/>
      <c r="S35" s="56"/>
      <c r="T35" s="57" t="s">
        <v>53</v>
      </c>
      <c r="U35" s="56"/>
      <c r="V35" s="56"/>
      <c r="W35" s="56"/>
      <c r="X35" s="58" t="s">
        <v>54</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55</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2020/138-63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Optimalizace trati Praha Smíchov (mimo) - Černošice (mimo)</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Praha</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27. 10. 2020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SUDOP PRAHA a.s.</v>
      </c>
      <c r="AN49" s="66"/>
      <c r="AO49" s="66"/>
      <c r="AP49" s="66"/>
      <c r="AQ49" s="42"/>
      <c r="AR49" s="46"/>
      <c r="AS49" s="76" t="s">
        <v>56</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Aprea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57</v>
      </c>
      <c r="D52" s="89"/>
      <c r="E52" s="89"/>
      <c r="F52" s="89"/>
      <c r="G52" s="89"/>
      <c r="H52" s="90"/>
      <c r="I52" s="91" t="s">
        <v>58</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59</v>
      </c>
      <c r="AH52" s="89"/>
      <c r="AI52" s="89"/>
      <c r="AJ52" s="89"/>
      <c r="AK52" s="89"/>
      <c r="AL52" s="89"/>
      <c r="AM52" s="89"/>
      <c r="AN52" s="91" t="s">
        <v>60</v>
      </c>
      <c r="AO52" s="89"/>
      <c r="AP52" s="89"/>
      <c r="AQ52" s="93" t="s">
        <v>61</v>
      </c>
      <c r="AR52" s="46"/>
      <c r="AS52" s="94" t="s">
        <v>62</v>
      </c>
      <c r="AT52" s="95" t="s">
        <v>63</v>
      </c>
      <c r="AU52" s="95" t="s">
        <v>64</v>
      </c>
      <c r="AV52" s="95" t="s">
        <v>65</v>
      </c>
      <c r="AW52" s="95" t="s">
        <v>66</v>
      </c>
      <c r="AX52" s="95" t="s">
        <v>67</v>
      </c>
      <c r="AY52" s="95" t="s">
        <v>68</v>
      </c>
      <c r="AZ52" s="95" t="s">
        <v>69</v>
      </c>
      <c r="BA52" s="95" t="s">
        <v>70</v>
      </c>
      <c r="BB52" s="95" t="s">
        <v>71</v>
      </c>
      <c r="BC52" s="95" t="s">
        <v>72</v>
      </c>
      <c r="BD52" s="96" t="s">
        <v>73</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74</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ROUND(AG55+AG57+AG59,2)</f>
        <v>0</v>
      </c>
      <c r="AH54" s="103"/>
      <c r="AI54" s="103"/>
      <c r="AJ54" s="103"/>
      <c r="AK54" s="103"/>
      <c r="AL54" s="103"/>
      <c r="AM54" s="103"/>
      <c r="AN54" s="104">
        <f>SUM(AG54,AT54)</f>
        <v>0</v>
      </c>
      <c r="AO54" s="104"/>
      <c r="AP54" s="104"/>
      <c r="AQ54" s="105" t="s">
        <v>19</v>
      </c>
      <c r="AR54" s="106"/>
      <c r="AS54" s="107">
        <f>ROUND(AS55+AS57+AS59,2)</f>
        <v>0</v>
      </c>
      <c r="AT54" s="108">
        <f>ROUND(SUM(AV54:AW54),2)</f>
        <v>0</v>
      </c>
      <c r="AU54" s="109">
        <f>ROUND(AU55+AU57+AU59,5)</f>
        <v>0</v>
      </c>
      <c r="AV54" s="108">
        <f>ROUND(AZ54*L29,2)</f>
        <v>0</v>
      </c>
      <c r="AW54" s="108">
        <f>ROUND(BA54*L30,2)</f>
        <v>0</v>
      </c>
      <c r="AX54" s="108">
        <f>ROUND(BB54*L29,2)</f>
        <v>0</v>
      </c>
      <c r="AY54" s="108">
        <f>ROUND(BC54*L30,2)</f>
        <v>0</v>
      </c>
      <c r="AZ54" s="108">
        <f>ROUND(AZ55+AZ57+AZ59,2)</f>
        <v>0</v>
      </c>
      <c r="BA54" s="108">
        <f>ROUND(BA55+BA57+BA59,2)</f>
        <v>0</v>
      </c>
      <c r="BB54" s="108">
        <f>ROUND(BB55+BB57+BB59,2)</f>
        <v>0</v>
      </c>
      <c r="BC54" s="108">
        <f>ROUND(BC55+BC57+BC59,2)</f>
        <v>0</v>
      </c>
      <c r="BD54" s="110">
        <f>ROUND(BD55+BD57+BD59,2)</f>
        <v>0</v>
      </c>
      <c r="BE54" s="6"/>
      <c r="BS54" s="111" t="s">
        <v>75</v>
      </c>
      <c r="BT54" s="111" t="s">
        <v>76</v>
      </c>
      <c r="BU54" s="112" t="s">
        <v>77</v>
      </c>
      <c r="BV54" s="111" t="s">
        <v>78</v>
      </c>
      <c r="BW54" s="111" t="s">
        <v>5</v>
      </c>
      <c r="BX54" s="111" t="s">
        <v>79</v>
      </c>
      <c r="CL54" s="111" t="s">
        <v>19</v>
      </c>
    </row>
    <row r="55" s="7" customFormat="1" ht="16.5" customHeight="1">
      <c r="A55" s="7"/>
      <c r="B55" s="113"/>
      <c r="C55" s="114"/>
      <c r="D55" s="115" t="s">
        <v>80</v>
      </c>
      <c r="E55" s="115"/>
      <c r="F55" s="115"/>
      <c r="G55" s="115"/>
      <c r="H55" s="115"/>
      <c r="I55" s="116"/>
      <c r="J55" s="115" t="s">
        <v>81</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ROUND(AG56,2)</f>
        <v>0</v>
      </c>
      <c r="AH55" s="116"/>
      <c r="AI55" s="116"/>
      <c r="AJ55" s="116"/>
      <c r="AK55" s="116"/>
      <c r="AL55" s="116"/>
      <c r="AM55" s="116"/>
      <c r="AN55" s="118">
        <f>SUM(AG55,AT55)</f>
        <v>0</v>
      </c>
      <c r="AO55" s="116"/>
      <c r="AP55" s="116"/>
      <c r="AQ55" s="119" t="s">
        <v>82</v>
      </c>
      <c r="AR55" s="120"/>
      <c r="AS55" s="121">
        <f>ROUND(AS56,2)</f>
        <v>0</v>
      </c>
      <c r="AT55" s="122">
        <f>ROUND(SUM(AV55:AW55),2)</f>
        <v>0</v>
      </c>
      <c r="AU55" s="123">
        <f>ROUND(AU56,5)</f>
        <v>0</v>
      </c>
      <c r="AV55" s="122">
        <f>ROUND(AZ55*L29,2)</f>
        <v>0</v>
      </c>
      <c r="AW55" s="122">
        <f>ROUND(BA55*L30,2)</f>
        <v>0</v>
      </c>
      <c r="AX55" s="122">
        <f>ROUND(BB55*L29,2)</f>
        <v>0</v>
      </c>
      <c r="AY55" s="122">
        <f>ROUND(BC55*L30,2)</f>
        <v>0</v>
      </c>
      <c r="AZ55" s="122">
        <f>ROUND(AZ56,2)</f>
        <v>0</v>
      </c>
      <c r="BA55" s="122">
        <f>ROUND(BA56,2)</f>
        <v>0</v>
      </c>
      <c r="BB55" s="122">
        <f>ROUND(BB56,2)</f>
        <v>0</v>
      </c>
      <c r="BC55" s="122">
        <f>ROUND(BC56,2)</f>
        <v>0</v>
      </c>
      <c r="BD55" s="124">
        <f>ROUND(BD56,2)</f>
        <v>0</v>
      </c>
      <c r="BE55" s="7"/>
      <c r="BS55" s="125" t="s">
        <v>75</v>
      </c>
      <c r="BT55" s="125" t="s">
        <v>83</v>
      </c>
      <c r="BU55" s="125" t="s">
        <v>77</v>
      </c>
      <c r="BV55" s="125" t="s">
        <v>78</v>
      </c>
      <c r="BW55" s="125" t="s">
        <v>84</v>
      </c>
      <c r="BX55" s="125" t="s">
        <v>5</v>
      </c>
      <c r="CL55" s="125" t="s">
        <v>19</v>
      </c>
      <c r="CM55" s="125" t="s">
        <v>85</v>
      </c>
    </row>
    <row r="56" s="4" customFormat="1" ht="23.25" customHeight="1">
      <c r="A56" s="126" t="s">
        <v>86</v>
      </c>
      <c r="B56" s="65"/>
      <c r="C56" s="127"/>
      <c r="D56" s="127"/>
      <c r="E56" s="128" t="s">
        <v>87</v>
      </c>
      <c r="F56" s="128"/>
      <c r="G56" s="128"/>
      <c r="H56" s="128"/>
      <c r="I56" s="128"/>
      <c r="J56" s="127"/>
      <c r="K56" s="128" t="s">
        <v>88</v>
      </c>
      <c r="L56" s="128"/>
      <c r="M56" s="128"/>
      <c r="N56" s="128"/>
      <c r="O56" s="128"/>
      <c r="P56" s="128"/>
      <c r="Q56" s="128"/>
      <c r="R56" s="128"/>
      <c r="S56" s="128"/>
      <c r="T56" s="128"/>
      <c r="U56" s="128"/>
      <c r="V56" s="128"/>
      <c r="W56" s="128"/>
      <c r="X56" s="128"/>
      <c r="Y56" s="128"/>
      <c r="Z56" s="128"/>
      <c r="AA56" s="128"/>
      <c r="AB56" s="128"/>
      <c r="AC56" s="128"/>
      <c r="AD56" s="128"/>
      <c r="AE56" s="128"/>
      <c r="AF56" s="128"/>
      <c r="AG56" s="129">
        <f>'SO 98-98 - Všeobecný objekt'!J32</f>
        <v>0</v>
      </c>
      <c r="AH56" s="127"/>
      <c r="AI56" s="127"/>
      <c r="AJ56" s="127"/>
      <c r="AK56" s="127"/>
      <c r="AL56" s="127"/>
      <c r="AM56" s="127"/>
      <c r="AN56" s="129">
        <f>SUM(AG56,AT56)</f>
        <v>0</v>
      </c>
      <c r="AO56" s="127"/>
      <c r="AP56" s="127"/>
      <c r="AQ56" s="130" t="s">
        <v>89</v>
      </c>
      <c r="AR56" s="67"/>
      <c r="AS56" s="131">
        <v>0</v>
      </c>
      <c r="AT56" s="132">
        <f>ROUND(SUM(AV56:AW56),2)</f>
        <v>0</v>
      </c>
      <c r="AU56" s="133">
        <f>'SO 98-98 - Všeobecný objekt'!P87</f>
        <v>0</v>
      </c>
      <c r="AV56" s="132">
        <f>'SO 98-98 - Všeobecný objekt'!J35</f>
        <v>0</v>
      </c>
      <c r="AW56" s="132">
        <f>'SO 98-98 - Všeobecný objekt'!J36</f>
        <v>0</v>
      </c>
      <c r="AX56" s="132">
        <f>'SO 98-98 - Všeobecný objekt'!J37</f>
        <v>0</v>
      </c>
      <c r="AY56" s="132">
        <f>'SO 98-98 - Všeobecný objekt'!J38</f>
        <v>0</v>
      </c>
      <c r="AZ56" s="132">
        <f>'SO 98-98 - Všeobecný objekt'!F35</f>
        <v>0</v>
      </c>
      <c r="BA56" s="132">
        <f>'SO 98-98 - Všeobecný objekt'!F36</f>
        <v>0</v>
      </c>
      <c r="BB56" s="132">
        <f>'SO 98-98 - Všeobecný objekt'!F37</f>
        <v>0</v>
      </c>
      <c r="BC56" s="132">
        <f>'SO 98-98 - Všeobecný objekt'!F38</f>
        <v>0</v>
      </c>
      <c r="BD56" s="134">
        <f>'SO 98-98 - Všeobecný objekt'!F39</f>
        <v>0</v>
      </c>
      <c r="BE56" s="4"/>
      <c r="BT56" s="135" t="s">
        <v>85</v>
      </c>
      <c r="BV56" s="135" t="s">
        <v>78</v>
      </c>
      <c r="BW56" s="135" t="s">
        <v>90</v>
      </c>
      <c r="BX56" s="135" t="s">
        <v>84</v>
      </c>
      <c r="CL56" s="135" t="s">
        <v>19</v>
      </c>
    </row>
    <row r="57" s="7" customFormat="1" ht="16.5" customHeight="1">
      <c r="A57" s="7"/>
      <c r="B57" s="113"/>
      <c r="C57" s="114"/>
      <c r="D57" s="115" t="s">
        <v>91</v>
      </c>
      <c r="E57" s="115"/>
      <c r="F57" s="115"/>
      <c r="G57" s="115"/>
      <c r="H57" s="115"/>
      <c r="I57" s="116"/>
      <c r="J57" s="115" t="s">
        <v>92</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ROUND(AG58,2)</f>
        <v>0</v>
      </c>
      <c r="AH57" s="116"/>
      <c r="AI57" s="116"/>
      <c r="AJ57" s="116"/>
      <c r="AK57" s="116"/>
      <c r="AL57" s="116"/>
      <c r="AM57" s="116"/>
      <c r="AN57" s="118">
        <f>SUM(AG57,AT57)</f>
        <v>0</v>
      </c>
      <c r="AO57" s="116"/>
      <c r="AP57" s="116"/>
      <c r="AQ57" s="119" t="s">
        <v>82</v>
      </c>
      <c r="AR57" s="120"/>
      <c r="AS57" s="121">
        <f>ROUND(AS58,2)</f>
        <v>0</v>
      </c>
      <c r="AT57" s="122">
        <f>ROUND(SUM(AV57:AW57),2)</f>
        <v>0</v>
      </c>
      <c r="AU57" s="123">
        <f>ROUND(AU58,5)</f>
        <v>0</v>
      </c>
      <c r="AV57" s="122">
        <f>ROUND(AZ57*L29,2)</f>
        <v>0</v>
      </c>
      <c r="AW57" s="122">
        <f>ROUND(BA57*L30,2)</f>
        <v>0</v>
      </c>
      <c r="AX57" s="122">
        <f>ROUND(BB57*L29,2)</f>
        <v>0</v>
      </c>
      <c r="AY57" s="122">
        <f>ROUND(BC57*L30,2)</f>
        <v>0</v>
      </c>
      <c r="AZ57" s="122">
        <f>ROUND(AZ58,2)</f>
        <v>0</v>
      </c>
      <c r="BA57" s="122">
        <f>ROUND(BA58,2)</f>
        <v>0</v>
      </c>
      <c r="BB57" s="122">
        <f>ROUND(BB58,2)</f>
        <v>0</v>
      </c>
      <c r="BC57" s="122">
        <f>ROUND(BC58,2)</f>
        <v>0</v>
      </c>
      <c r="BD57" s="124">
        <f>ROUND(BD58,2)</f>
        <v>0</v>
      </c>
      <c r="BE57" s="7"/>
      <c r="BS57" s="125" t="s">
        <v>75</v>
      </c>
      <c r="BT57" s="125" t="s">
        <v>83</v>
      </c>
      <c r="BU57" s="125" t="s">
        <v>77</v>
      </c>
      <c r="BV57" s="125" t="s">
        <v>78</v>
      </c>
      <c r="BW57" s="125" t="s">
        <v>93</v>
      </c>
      <c r="BX57" s="125" t="s">
        <v>5</v>
      </c>
      <c r="CL57" s="125" t="s">
        <v>19</v>
      </c>
      <c r="CM57" s="125" t="s">
        <v>85</v>
      </c>
    </row>
    <row r="58" s="4" customFormat="1" ht="23.25" customHeight="1">
      <c r="A58" s="126" t="s">
        <v>86</v>
      </c>
      <c r="B58" s="65"/>
      <c r="C58" s="127"/>
      <c r="D58" s="127"/>
      <c r="E58" s="128" t="s">
        <v>94</v>
      </c>
      <c r="F58" s="128"/>
      <c r="G58" s="128"/>
      <c r="H58" s="128"/>
      <c r="I58" s="128"/>
      <c r="J58" s="127"/>
      <c r="K58" s="128" t="s">
        <v>95</v>
      </c>
      <c r="L58" s="128"/>
      <c r="M58" s="128"/>
      <c r="N58" s="128"/>
      <c r="O58" s="128"/>
      <c r="P58" s="128"/>
      <c r="Q58" s="128"/>
      <c r="R58" s="128"/>
      <c r="S58" s="128"/>
      <c r="T58" s="128"/>
      <c r="U58" s="128"/>
      <c r="V58" s="128"/>
      <c r="W58" s="128"/>
      <c r="X58" s="128"/>
      <c r="Y58" s="128"/>
      <c r="Z58" s="128"/>
      <c r="AA58" s="128"/>
      <c r="AB58" s="128"/>
      <c r="AC58" s="128"/>
      <c r="AD58" s="128"/>
      <c r="AE58" s="128"/>
      <c r="AF58" s="128"/>
      <c r="AG58" s="129">
        <f>'SO 63-38-01 - LEEL Servic...'!J32</f>
        <v>0</v>
      </c>
      <c r="AH58" s="127"/>
      <c r="AI58" s="127"/>
      <c r="AJ58" s="127"/>
      <c r="AK58" s="127"/>
      <c r="AL58" s="127"/>
      <c r="AM58" s="127"/>
      <c r="AN58" s="129">
        <f>SUM(AG58,AT58)</f>
        <v>0</v>
      </c>
      <c r="AO58" s="127"/>
      <c r="AP58" s="127"/>
      <c r="AQ58" s="130" t="s">
        <v>89</v>
      </c>
      <c r="AR58" s="67"/>
      <c r="AS58" s="131">
        <v>0</v>
      </c>
      <c r="AT58" s="132">
        <f>ROUND(SUM(AV58:AW58),2)</f>
        <v>0</v>
      </c>
      <c r="AU58" s="133">
        <f>'SO 63-38-01 - LEEL Servic...'!P91</f>
        <v>0</v>
      </c>
      <c r="AV58" s="132">
        <f>'SO 63-38-01 - LEEL Servic...'!J35</f>
        <v>0</v>
      </c>
      <c r="AW58" s="132">
        <f>'SO 63-38-01 - LEEL Servic...'!J36</f>
        <v>0</v>
      </c>
      <c r="AX58" s="132">
        <f>'SO 63-38-01 - LEEL Servic...'!J37</f>
        <v>0</v>
      </c>
      <c r="AY58" s="132">
        <f>'SO 63-38-01 - LEEL Servic...'!J38</f>
        <v>0</v>
      </c>
      <c r="AZ58" s="132">
        <f>'SO 63-38-01 - LEEL Servic...'!F35</f>
        <v>0</v>
      </c>
      <c r="BA58" s="132">
        <f>'SO 63-38-01 - LEEL Servic...'!F36</f>
        <v>0</v>
      </c>
      <c r="BB58" s="132">
        <f>'SO 63-38-01 - LEEL Servic...'!F37</f>
        <v>0</v>
      </c>
      <c r="BC58" s="132">
        <f>'SO 63-38-01 - LEEL Servic...'!F38</f>
        <v>0</v>
      </c>
      <c r="BD58" s="134">
        <f>'SO 63-38-01 - LEEL Servic...'!F39</f>
        <v>0</v>
      </c>
      <c r="BE58" s="4"/>
      <c r="BT58" s="135" t="s">
        <v>85</v>
      </c>
      <c r="BV58" s="135" t="s">
        <v>78</v>
      </c>
      <c r="BW58" s="135" t="s">
        <v>96</v>
      </c>
      <c r="BX58" s="135" t="s">
        <v>93</v>
      </c>
      <c r="CL58" s="135" t="s">
        <v>19</v>
      </c>
    </row>
    <row r="59" s="7" customFormat="1" ht="16.5" customHeight="1">
      <c r="A59" s="7"/>
      <c r="B59" s="113"/>
      <c r="C59" s="114"/>
      <c r="D59" s="115" t="s">
        <v>97</v>
      </c>
      <c r="E59" s="115"/>
      <c r="F59" s="115"/>
      <c r="G59" s="115"/>
      <c r="H59" s="115"/>
      <c r="I59" s="116"/>
      <c r="J59" s="115" t="s">
        <v>98</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ROUND(SUM(AG60:AG63),2)</f>
        <v>0</v>
      </c>
      <c r="AH59" s="116"/>
      <c r="AI59" s="116"/>
      <c r="AJ59" s="116"/>
      <c r="AK59" s="116"/>
      <c r="AL59" s="116"/>
      <c r="AM59" s="116"/>
      <c r="AN59" s="118">
        <f>SUM(AG59,AT59)</f>
        <v>0</v>
      </c>
      <c r="AO59" s="116"/>
      <c r="AP59" s="116"/>
      <c r="AQ59" s="119" t="s">
        <v>82</v>
      </c>
      <c r="AR59" s="120"/>
      <c r="AS59" s="121">
        <f>ROUND(SUM(AS60:AS63),2)</f>
        <v>0</v>
      </c>
      <c r="AT59" s="122">
        <f>ROUND(SUM(AV59:AW59),2)</f>
        <v>0</v>
      </c>
      <c r="AU59" s="123">
        <f>ROUND(SUM(AU60:AU63),5)</f>
        <v>0</v>
      </c>
      <c r="AV59" s="122">
        <f>ROUND(AZ59*L29,2)</f>
        <v>0</v>
      </c>
      <c r="AW59" s="122">
        <f>ROUND(BA59*L30,2)</f>
        <v>0</v>
      </c>
      <c r="AX59" s="122">
        <f>ROUND(BB59*L29,2)</f>
        <v>0</v>
      </c>
      <c r="AY59" s="122">
        <f>ROUND(BC59*L30,2)</f>
        <v>0</v>
      </c>
      <c r="AZ59" s="122">
        <f>ROUND(SUM(AZ60:AZ63),2)</f>
        <v>0</v>
      </c>
      <c r="BA59" s="122">
        <f>ROUND(SUM(BA60:BA63),2)</f>
        <v>0</v>
      </c>
      <c r="BB59" s="122">
        <f>ROUND(SUM(BB60:BB63),2)</f>
        <v>0</v>
      </c>
      <c r="BC59" s="122">
        <f>ROUND(SUM(BC60:BC63),2)</f>
        <v>0</v>
      </c>
      <c r="BD59" s="124">
        <f>ROUND(SUM(BD60:BD63),2)</f>
        <v>0</v>
      </c>
      <c r="BE59" s="7"/>
      <c r="BS59" s="125" t="s">
        <v>75</v>
      </c>
      <c r="BT59" s="125" t="s">
        <v>83</v>
      </c>
      <c r="BU59" s="125" t="s">
        <v>77</v>
      </c>
      <c r="BV59" s="125" t="s">
        <v>78</v>
      </c>
      <c r="BW59" s="125" t="s">
        <v>99</v>
      </c>
      <c r="BX59" s="125" t="s">
        <v>5</v>
      </c>
      <c r="CL59" s="125" t="s">
        <v>19</v>
      </c>
      <c r="CM59" s="125" t="s">
        <v>85</v>
      </c>
    </row>
    <row r="60" s="4" customFormat="1" ht="23.25" customHeight="1">
      <c r="A60" s="126" t="s">
        <v>86</v>
      </c>
      <c r="B60" s="65"/>
      <c r="C60" s="127"/>
      <c r="D60" s="127"/>
      <c r="E60" s="128" t="s">
        <v>100</v>
      </c>
      <c r="F60" s="128"/>
      <c r="G60" s="128"/>
      <c r="H60" s="128"/>
      <c r="I60" s="128"/>
      <c r="J60" s="127"/>
      <c r="K60" s="128" t="s">
        <v>101</v>
      </c>
      <c r="L60" s="128"/>
      <c r="M60" s="128"/>
      <c r="N60" s="128"/>
      <c r="O60" s="128"/>
      <c r="P60" s="128"/>
      <c r="Q60" s="128"/>
      <c r="R60" s="128"/>
      <c r="S60" s="128"/>
      <c r="T60" s="128"/>
      <c r="U60" s="128"/>
      <c r="V60" s="128"/>
      <c r="W60" s="128"/>
      <c r="X60" s="128"/>
      <c r="Y60" s="128"/>
      <c r="Z60" s="128"/>
      <c r="AA60" s="128"/>
      <c r="AB60" s="128"/>
      <c r="AC60" s="128"/>
      <c r="AD60" s="128"/>
      <c r="AE60" s="128"/>
      <c r="AF60" s="128"/>
      <c r="AG60" s="129">
        <f>'SO 63-51-01-01 - LEEL Ser...'!J32</f>
        <v>0</v>
      </c>
      <c r="AH60" s="127"/>
      <c r="AI60" s="127"/>
      <c r="AJ60" s="127"/>
      <c r="AK60" s="127"/>
      <c r="AL60" s="127"/>
      <c r="AM60" s="127"/>
      <c r="AN60" s="129">
        <f>SUM(AG60,AT60)</f>
        <v>0</v>
      </c>
      <c r="AO60" s="127"/>
      <c r="AP60" s="127"/>
      <c r="AQ60" s="130" t="s">
        <v>89</v>
      </c>
      <c r="AR60" s="67"/>
      <c r="AS60" s="131">
        <v>0</v>
      </c>
      <c r="AT60" s="132">
        <f>ROUND(SUM(AV60:AW60),2)</f>
        <v>0</v>
      </c>
      <c r="AU60" s="133">
        <f>'SO 63-51-01-01 - LEEL Ser...'!P92</f>
        <v>0</v>
      </c>
      <c r="AV60" s="132">
        <f>'SO 63-51-01-01 - LEEL Ser...'!J35</f>
        <v>0</v>
      </c>
      <c r="AW60" s="132">
        <f>'SO 63-51-01-01 - LEEL Ser...'!J36</f>
        <v>0</v>
      </c>
      <c r="AX60" s="132">
        <f>'SO 63-51-01-01 - LEEL Ser...'!J37</f>
        <v>0</v>
      </c>
      <c r="AY60" s="132">
        <f>'SO 63-51-01-01 - LEEL Ser...'!J38</f>
        <v>0</v>
      </c>
      <c r="AZ60" s="132">
        <f>'SO 63-51-01-01 - LEEL Ser...'!F35</f>
        <v>0</v>
      </c>
      <c r="BA60" s="132">
        <f>'SO 63-51-01-01 - LEEL Ser...'!F36</f>
        <v>0</v>
      </c>
      <c r="BB60" s="132">
        <f>'SO 63-51-01-01 - LEEL Ser...'!F37</f>
        <v>0</v>
      </c>
      <c r="BC60" s="132">
        <f>'SO 63-51-01-01 - LEEL Ser...'!F38</f>
        <v>0</v>
      </c>
      <c r="BD60" s="134">
        <f>'SO 63-51-01-01 - LEEL Ser...'!F39</f>
        <v>0</v>
      </c>
      <c r="BE60" s="4"/>
      <c r="BT60" s="135" t="s">
        <v>85</v>
      </c>
      <c r="BV60" s="135" t="s">
        <v>78</v>
      </c>
      <c r="BW60" s="135" t="s">
        <v>102</v>
      </c>
      <c r="BX60" s="135" t="s">
        <v>99</v>
      </c>
      <c r="CL60" s="135" t="s">
        <v>19</v>
      </c>
    </row>
    <row r="61" s="4" customFormat="1" ht="23.25" customHeight="1">
      <c r="A61" s="126" t="s">
        <v>86</v>
      </c>
      <c r="B61" s="65"/>
      <c r="C61" s="127"/>
      <c r="D61" s="127"/>
      <c r="E61" s="128" t="s">
        <v>103</v>
      </c>
      <c r="F61" s="128"/>
      <c r="G61" s="128"/>
      <c r="H61" s="128"/>
      <c r="I61" s="128"/>
      <c r="J61" s="127"/>
      <c r="K61" s="128" t="s">
        <v>104</v>
      </c>
      <c r="L61" s="128"/>
      <c r="M61" s="128"/>
      <c r="N61" s="128"/>
      <c r="O61" s="128"/>
      <c r="P61" s="128"/>
      <c r="Q61" s="128"/>
      <c r="R61" s="128"/>
      <c r="S61" s="128"/>
      <c r="T61" s="128"/>
      <c r="U61" s="128"/>
      <c r="V61" s="128"/>
      <c r="W61" s="128"/>
      <c r="X61" s="128"/>
      <c r="Y61" s="128"/>
      <c r="Z61" s="128"/>
      <c r="AA61" s="128"/>
      <c r="AB61" s="128"/>
      <c r="AC61" s="128"/>
      <c r="AD61" s="128"/>
      <c r="AE61" s="128"/>
      <c r="AF61" s="128"/>
      <c r="AG61" s="129">
        <f>'SO 63-51-01-02 - LEEL Ser...'!J32</f>
        <v>0</v>
      </c>
      <c r="AH61" s="127"/>
      <c r="AI61" s="127"/>
      <c r="AJ61" s="127"/>
      <c r="AK61" s="127"/>
      <c r="AL61" s="127"/>
      <c r="AM61" s="127"/>
      <c r="AN61" s="129">
        <f>SUM(AG61,AT61)</f>
        <v>0</v>
      </c>
      <c r="AO61" s="127"/>
      <c r="AP61" s="127"/>
      <c r="AQ61" s="130" t="s">
        <v>89</v>
      </c>
      <c r="AR61" s="67"/>
      <c r="AS61" s="131">
        <v>0</v>
      </c>
      <c r="AT61" s="132">
        <f>ROUND(SUM(AV61:AW61),2)</f>
        <v>0</v>
      </c>
      <c r="AU61" s="133">
        <f>'SO 63-51-01-02 - LEEL Ser...'!P97</f>
        <v>0</v>
      </c>
      <c r="AV61" s="132">
        <f>'SO 63-51-01-02 - LEEL Ser...'!J35</f>
        <v>0</v>
      </c>
      <c r="AW61" s="132">
        <f>'SO 63-51-01-02 - LEEL Ser...'!J36</f>
        <v>0</v>
      </c>
      <c r="AX61" s="132">
        <f>'SO 63-51-01-02 - LEEL Ser...'!J37</f>
        <v>0</v>
      </c>
      <c r="AY61" s="132">
        <f>'SO 63-51-01-02 - LEEL Ser...'!J38</f>
        <v>0</v>
      </c>
      <c r="AZ61" s="132">
        <f>'SO 63-51-01-02 - LEEL Ser...'!F35</f>
        <v>0</v>
      </c>
      <c r="BA61" s="132">
        <f>'SO 63-51-01-02 - LEEL Ser...'!F36</f>
        <v>0</v>
      </c>
      <c r="BB61" s="132">
        <f>'SO 63-51-01-02 - LEEL Ser...'!F37</f>
        <v>0</v>
      </c>
      <c r="BC61" s="132">
        <f>'SO 63-51-01-02 - LEEL Ser...'!F38</f>
        <v>0</v>
      </c>
      <c r="BD61" s="134">
        <f>'SO 63-51-01-02 - LEEL Ser...'!F39</f>
        <v>0</v>
      </c>
      <c r="BE61" s="4"/>
      <c r="BT61" s="135" t="s">
        <v>85</v>
      </c>
      <c r="BV61" s="135" t="s">
        <v>78</v>
      </c>
      <c r="BW61" s="135" t="s">
        <v>105</v>
      </c>
      <c r="BX61" s="135" t="s">
        <v>99</v>
      </c>
      <c r="CL61" s="135" t="s">
        <v>19</v>
      </c>
    </row>
    <row r="62" s="4" customFormat="1" ht="23.25" customHeight="1">
      <c r="A62" s="126" t="s">
        <v>86</v>
      </c>
      <c r="B62" s="65"/>
      <c r="C62" s="127"/>
      <c r="D62" s="127"/>
      <c r="E62" s="128" t="s">
        <v>106</v>
      </c>
      <c r="F62" s="128"/>
      <c r="G62" s="128"/>
      <c r="H62" s="128"/>
      <c r="I62" s="128"/>
      <c r="J62" s="127"/>
      <c r="K62" s="128" t="s">
        <v>107</v>
      </c>
      <c r="L62" s="128"/>
      <c r="M62" s="128"/>
      <c r="N62" s="128"/>
      <c r="O62" s="128"/>
      <c r="P62" s="128"/>
      <c r="Q62" s="128"/>
      <c r="R62" s="128"/>
      <c r="S62" s="128"/>
      <c r="T62" s="128"/>
      <c r="U62" s="128"/>
      <c r="V62" s="128"/>
      <c r="W62" s="128"/>
      <c r="X62" s="128"/>
      <c r="Y62" s="128"/>
      <c r="Z62" s="128"/>
      <c r="AA62" s="128"/>
      <c r="AB62" s="128"/>
      <c r="AC62" s="128"/>
      <c r="AD62" s="128"/>
      <c r="AE62" s="128"/>
      <c r="AF62" s="128"/>
      <c r="AG62" s="129">
        <f>'SO 63-51-02 - LEEL Servis...'!J32</f>
        <v>0</v>
      </c>
      <c r="AH62" s="127"/>
      <c r="AI62" s="127"/>
      <c r="AJ62" s="127"/>
      <c r="AK62" s="127"/>
      <c r="AL62" s="127"/>
      <c r="AM62" s="127"/>
      <c r="AN62" s="129">
        <f>SUM(AG62,AT62)</f>
        <v>0</v>
      </c>
      <c r="AO62" s="127"/>
      <c r="AP62" s="127"/>
      <c r="AQ62" s="130" t="s">
        <v>89</v>
      </c>
      <c r="AR62" s="67"/>
      <c r="AS62" s="131">
        <v>0</v>
      </c>
      <c r="AT62" s="132">
        <f>ROUND(SUM(AV62:AW62),2)</f>
        <v>0</v>
      </c>
      <c r="AU62" s="133">
        <f>'SO 63-51-02 - LEEL Servis...'!P98</f>
        <v>0</v>
      </c>
      <c r="AV62" s="132">
        <f>'SO 63-51-02 - LEEL Servis...'!J35</f>
        <v>0</v>
      </c>
      <c r="AW62" s="132">
        <f>'SO 63-51-02 - LEEL Servis...'!J36</f>
        <v>0</v>
      </c>
      <c r="AX62" s="132">
        <f>'SO 63-51-02 - LEEL Servis...'!J37</f>
        <v>0</v>
      </c>
      <c r="AY62" s="132">
        <f>'SO 63-51-02 - LEEL Servis...'!J38</f>
        <v>0</v>
      </c>
      <c r="AZ62" s="132">
        <f>'SO 63-51-02 - LEEL Servis...'!F35</f>
        <v>0</v>
      </c>
      <c r="BA62" s="132">
        <f>'SO 63-51-02 - LEEL Servis...'!F36</f>
        <v>0</v>
      </c>
      <c r="BB62" s="132">
        <f>'SO 63-51-02 - LEEL Servis...'!F37</f>
        <v>0</v>
      </c>
      <c r="BC62" s="132">
        <f>'SO 63-51-02 - LEEL Servis...'!F38</f>
        <v>0</v>
      </c>
      <c r="BD62" s="134">
        <f>'SO 63-51-02 - LEEL Servis...'!F39</f>
        <v>0</v>
      </c>
      <c r="BE62" s="4"/>
      <c r="BT62" s="135" t="s">
        <v>85</v>
      </c>
      <c r="BV62" s="135" t="s">
        <v>78</v>
      </c>
      <c r="BW62" s="135" t="s">
        <v>108</v>
      </c>
      <c r="BX62" s="135" t="s">
        <v>99</v>
      </c>
      <c r="CL62" s="135" t="s">
        <v>19</v>
      </c>
    </row>
    <row r="63" s="4" customFormat="1" ht="23.25" customHeight="1">
      <c r="A63" s="126" t="s">
        <v>86</v>
      </c>
      <c r="B63" s="65"/>
      <c r="C63" s="127"/>
      <c r="D63" s="127"/>
      <c r="E63" s="128" t="s">
        <v>109</v>
      </c>
      <c r="F63" s="128"/>
      <c r="G63" s="128"/>
      <c r="H63" s="128"/>
      <c r="I63" s="128"/>
      <c r="J63" s="127"/>
      <c r="K63" s="128" t="s">
        <v>110</v>
      </c>
      <c r="L63" s="128"/>
      <c r="M63" s="128"/>
      <c r="N63" s="128"/>
      <c r="O63" s="128"/>
      <c r="P63" s="128"/>
      <c r="Q63" s="128"/>
      <c r="R63" s="128"/>
      <c r="S63" s="128"/>
      <c r="T63" s="128"/>
      <c r="U63" s="128"/>
      <c r="V63" s="128"/>
      <c r="W63" s="128"/>
      <c r="X63" s="128"/>
      <c r="Y63" s="128"/>
      <c r="Z63" s="128"/>
      <c r="AA63" s="128"/>
      <c r="AB63" s="128"/>
      <c r="AC63" s="128"/>
      <c r="AD63" s="128"/>
      <c r="AE63" s="128"/>
      <c r="AF63" s="128"/>
      <c r="AG63" s="129">
        <f>'SO 63-51-03 - LEEL Servis...'!J32</f>
        <v>0</v>
      </c>
      <c r="AH63" s="127"/>
      <c r="AI63" s="127"/>
      <c r="AJ63" s="127"/>
      <c r="AK63" s="127"/>
      <c r="AL63" s="127"/>
      <c r="AM63" s="127"/>
      <c r="AN63" s="129">
        <f>SUM(AG63,AT63)</f>
        <v>0</v>
      </c>
      <c r="AO63" s="127"/>
      <c r="AP63" s="127"/>
      <c r="AQ63" s="130" t="s">
        <v>89</v>
      </c>
      <c r="AR63" s="67"/>
      <c r="AS63" s="136">
        <v>0</v>
      </c>
      <c r="AT63" s="137">
        <f>ROUND(SUM(AV63:AW63),2)</f>
        <v>0</v>
      </c>
      <c r="AU63" s="138">
        <f>'SO 63-51-03 - LEEL Servis...'!P93</f>
        <v>0</v>
      </c>
      <c r="AV63" s="137">
        <f>'SO 63-51-03 - LEEL Servis...'!J35</f>
        <v>0</v>
      </c>
      <c r="AW63" s="137">
        <f>'SO 63-51-03 - LEEL Servis...'!J36</f>
        <v>0</v>
      </c>
      <c r="AX63" s="137">
        <f>'SO 63-51-03 - LEEL Servis...'!J37</f>
        <v>0</v>
      </c>
      <c r="AY63" s="137">
        <f>'SO 63-51-03 - LEEL Servis...'!J38</f>
        <v>0</v>
      </c>
      <c r="AZ63" s="137">
        <f>'SO 63-51-03 - LEEL Servis...'!F35</f>
        <v>0</v>
      </c>
      <c r="BA63" s="137">
        <f>'SO 63-51-03 - LEEL Servis...'!F36</f>
        <v>0</v>
      </c>
      <c r="BB63" s="137">
        <f>'SO 63-51-03 - LEEL Servis...'!F37</f>
        <v>0</v>
      </c>
      <c r="BC63" s="137">
        <f>'SO 63-51-03 - LEEL Servis...'!F38</f>
        <v>0</v>
      </c>
      <c r="BD63" s="139">
        <f>'SO 63-51-03 - LEEL Servis...'!F39</f>
        <v>0</v>
      </c>
      <c r="BE63" s="4"/>
      <c r="BT63" s="135" t="s">
        <v>85</v>
      </c>
      <c r="BV63" s="135" t="s">
        <v>78</v>
      </c>
      <c r="BW63" s="135" t="s">
        <v>111</v>
      </c>
      <c r="BX63" s="135" t="s">
        <v>99</v>
      </c>
      <c r="CL63" s="135" t="s">
        <v>19</v>
      </c>
    </row>
    <row r="64" s="2" customFormat="1" ht="30" customHeight="1">
      <c r="A64" s="40"/>
      <c r="B64" s="41"/>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6"/>
      <c r="AS64" s="40"/>
      <c r="AT64" s="40"/>
      <c r="AU64" s="40"/>
      <c r="AV64" s="40"/>
      <c r="AW64" s="40"/>
      <c r="AX64" s="40"/>
      <c r="AY64" s="40"/>
      <c r="AZ64" s="40"/>
      <c r="BA64" s="40"/>
      <c r="BB64" s="40"/>
      <c r="BC64" s="40"/>
      <c r="BD64" s="40"/>
      <c r="BE64" s="40"/>
    </row>
    <row r="65" s="2" customFormat="1" ht="6.96" customHeight="1">
      <c r="A65" s="40"/>
      <c r="B65" s="61"/>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46"/>
      <c r="AS65" s="40"/>
      <c r="AT65" s="40"/>
      <c r="AU65" s="40"/>
      <c r="AV65" s="40"/>
      <c r="AW65" s="40"/>
      <c r="AX65" s="40"/>
      <c r="AY65" s="40"/>
      <c r="AZ65" s="40"/>
      <c r="BA65" s="40"/>
      <c r="BB65" s="40"/>
      <c r="BC65" s="40"/>
      <c r="BD65" s="40"/>
      <c r="BE65" s="40"/>
    </row>
  </sheetData>
  <sheetProtection sheet="1" formatColumns="0" formatRows="0" objects="1" scenarios="1" spinCount="100000" saltValue="fzpfVHB+xikXpa2ltt/w5uSWMmfjBQgssAPwnEYU+rgUCLp/VNU/NzucDePMjh7nIys5aAOro8/vfJmRullZEw==" hashValue="YtMk9F+5oWisD0tSd7ryS5AIEAqDRFdALXWDZyEHWSDhcWfHRQUA2RyVmVkPpS2p6podA8PTVHHgN0lW9vr6Ag==" algorithmName="SHA-512" password="CC35"/>
  <mergeCells count="74">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N59:AP59"/>
    <mergeCell ref="AG59:AM59"/>
    <mergeCell ref="D59:H59"/>
    <mergeCell ref="J59:AF59"/>
    <mergeCell ref="AN60:AP60"/>
    <mergeCell ref="AG60:AM60"/>
    <mergeCell ref="E60:I60"/>
    <mergeCell ref="K60:AF60"/>
    <mergeCell ref="AN61:AP61"/>
    <mergeCell ref="AG61:AM61"/>
    <mergeCell ref="E61:I61"/>
    <mergeCell ref="K61:AF61"/>
    <mergeCell ref="AN62:AP62"/>
    <mergeCell ref="AG62:AM62"/>
    <mergeCell ref="E62:I62"/>
    <mergeCell ref="K62:AF62"/>
    <mergeCell ref="AN63:AP63"/>
    <mergeCell ref="AG63:AM63"/>
    <mergeCell ref="E63:I63"/>
    <mergeCell ref="K63:AF63"/>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SO 98-98 - Všeobecný objekt'!C2" display="/"/>
    <hyperlink ref="A58" location="'SO 63-38-01 - LEEL Servic...'!C2" display="/"/>
    <hyperlink ref="A60" location="'SO 63-51-01-01 - LEEL Ser...'!C2" display="/"/>
    <hyperlink ref="A61" location="'SO 63-51-01-02 - LEEL Ser...'!C2" display="/"/>
    <hyperlink ref="A62" location="'SO 63-51-02 - LEEL Servis...'!C2" display="/"/>
    <hyperlink ref="A63" location="'SO 63-51-03 - LEEL Servi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114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116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41</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ROUND(J87,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ROUND((SUM(BE87:BE96)),  2)</f>
        <v>0</v>
      </c>
      <c r="G35" s="40"/>
      <c r="H35" s="40"/>
      <c r="I35" s="159">
        <v>0.20999999999999999</v>
      </c>
      <c r="J35" s="158">
        <f>ROUND(((SUM(BE87:BE96))*I35),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ROUND((SUM(BF87:BF96)),  2)</f>
        <v>0</v>
      </c>
      <c r="G36" s="40"/>
      <c r="H36" s="40"/>
      <c r="I36" s="159">
        <v>0.14999999999999999</v>
      </c>
      <c r="J36" s="158">
        <f>ROUND(((SUM(BF87:BF96))*I36),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ROUND((SUM(BG87:BG96)),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ROUND((SUM(BH87:BH96)),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ROUND((SUM(BI87:BI96)),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114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98-98 - Všeobecný objekt</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J87</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121</v>
      </c>
      <c r="E64" s="179"/>
      <c r="F64" s="179"/>
      <c r="G64" s="179"/>
      <c r="H64" s="179"/>
      <c r="I64" s="179"/>
      <c r="J64" s="180">
        <f>J88</f>
        <v>0</v>
      </c>
      <c r="K64" s="177"/>
      <c r="L64" s="181"/>
      <c r="S64" s="9"/>
      <c r="T64" s="9"/>
      <c r="U64" s="9"/>
      <c r="V64" s="9"/>
      <c r="W64" s="9"/>
      <c r="X64" s="9"/>
      <c r="Y64" s="9"/>
      <c r="Z64" s="9"/>
      <c r="AA64" s="9"/>
      <c r="AB64" s="9"/>
      <c r="AC64" s="9"/>
      <c r="AD64" s="9"/>
      <c r="AE64" s="9"/>
    </row>
    <row r="65" s="9" customFormat="1" ht="24.96" customHeight="1">
      <c r="A65" s="9"/>
      <c r="B65" s="176"/>
      <c r="C65" s="177"/>
      <c r="D65" s="178" t="s">
        <v>122</v>
      </c>
      <c r="E65" s="179"/>
      <c r="F65" s="179"/>
      <c r="G65" s="179"/>
      <c r="H65" s="179"/>
      <c r="I65" s="179"/>
      <c r="J65" s="180">
        <f>J95</f>
        <v>0</v>
      </c>
      <c r="K65" s="177"/>
      <c r="L65" s="181"/>
      <c r="S65" s="9"/>
      <c r="T65" s="9"/>
      <c r="U65" s="9"/>
      <c r="V65" s="9"/>
      <c r="W65" s="9"/>
      <c r="X65" s="9"/>
      <c r="Y65" s="9"/>
      <c r="Z65" s="9"/>
      <c r="AA65" s="9"/>
      <c r="AB65" s="9"/>
      <c r="AC65" s="9"/>
      <c r="AD65" s="9"/>
      <c r="AE65" s="9"/>
    </row>
    <row r="66" s="2" customFormat="1" ht="21.84" customHeight="1">
      <c r="A66" s="40"/>
      <c r="B66" s="41"/>
      <c r="C66" s="42"/>
      <c r="D66" s="42"/>
      <c r="E66" s="42"/>
      <c r="F66" s="42"/>
      <c r="G66" s="42"/>
      <c r="H66" s="42"/>
      <c r="I66" s="42"/>
      <c r="J66" s="42"/>
      <c r="K66" s="42"/>
      <c r="L66" s="14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4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46"/>
      <c r="S71" s="40"/>
      <c r="T71" s="40"/>
      <c r="U71" s="40"/>
      <c r="V71" s="40"/>
      <c r="W71" s="40"/>
      <c r="X71" s="40"/>
      <c r="Y71" s="40"/>
      <c r="Z71" s="40"/>
      <c r="AA71" s="40"/>
      <c r="AB71" s="40"/>
      <c r="AC71" s="40"/>
      <c r="AD71" s="40"/>
      <c r="AE71" s="40"/>
    </row>
    <row r="72" s="2" customFormat="1" ht="24.96" customHeight="1">
      <c r="A72" s="40"/>
      <c r="B72" s="41"/>
      <c r="C72" s="25" t="s">
        <v>123</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6.5" customHeight="1">
      <c r="A75" s="40"/>
      <c r="B75" s="41"/>
      <c r="C75" s="42"/>
      <c r="D75" s="42"/>
      <c r="E75" s="171" t="str">
        <f>E7</f>
        <v>Optimalizace trati Praha Smíchov (mimo) - Černošice (mimo)</v>
      </c>
      <c r="F75" s="34"/>
      <c r="G75" s="34"/>
      <c r="H75" s="34"/>
      <c r="I75" s="42"/>
      <c r="J75" s="42"/>
      <c r="K75" s="42"/>
      <c r="L75" s="146"/>
      <c r="S75" s="40"/>
      <c r="T75" s="40"/>
      <c r="U75" s="40"/>
      <c r="V75" s="40"/>
      <c r="W75" s="40"/>
      <c r="X75" s="40"/>
      <c r="Y75" s="40"/>
      <c r="Z75" s="40"/>
      <c r="AA75" s="40"/>
      <c r="AB75" s="40"/>
      <c r="AC75" s="40"/>
      <c r="AD75" s="40"/>
      <c r="AE75" s="40"/>
    </row>
    <row r="76" s="1" customFormat="1" ht="12" customHeight="1">
      <c r="B76" s="23"/>
      <c r="C76" s="34" t="s">
        <v>113</v>
      </c>
      <c r="D76" s="24"/>
      <c r="E76" s="24"/>
      <c r="F76" s="24"/>
      <c r="G76" s="24"/>
      <c r="H76" s="24"/>
      <c r="I76" s="24"/>
      <c r="J76" s="24"/>
      <c r="K76" s="24"/>
      <c r="L76" s="22"/>
    </row>
    <row r="77" s="2" customFormat="1" ht="16.5" customHeight="1">
      <c r="A77" s="40"/>
      <c r="B77" s="41"/>
      <c r="C77" s="42"/>
      <c r="D77" s="42"/>
      <c r="E77" s="171" t="s">
        <v>114</v>
      </c>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115</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5" customHeight="1">
      <c r="A79" s="40"/>
      <c r="B79" s="41"/>
      <c r="C79" s="42"/>
      <c r="D79" s="42"/>
      <c r="E79" s="71" t="str">
        <f>E11</f>
        <v>SO 98-98 - Všeobecný objekt</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Praha</v>
      </c>
      <c r="G81" s="42"/>
      <c r="H81" s="42"/>
      <c r="I81" s="34" t="s">
        <v>23</v>
      </c>
      <c r="J81" s="74" t="str">
        <f>IF(J14="","",J14)</f>
        <v>27. 10. 2020</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25.65" customHeight="1">
      <c r="A83" s="40"/>
      <c r="B83" s="41"/>
      <c r="C83" s="34" t="s">
        <v>25</v>
      </c>
      <c r="D83" s="42"/>
      <c r="E83" s="42"/>
      <c r="F83" s="29" t="str">
        <f>E17</f>
        <v xml:space="preserve"> </v>
      </c>
      <c r="G83" s="42"/>
      <c r="H83" s="42"/>
      <c r="I83" s="34" t="s">
        <v>31</v>
      </c>
      <c r="J83" s="38" t="str">
        <f>E23</f>
        <v>SUDOP PRAHA a.s.</v>
      </c>
      <c r="K83" s="42"/>
      <c r="L83" s="146"/>
      <c r="S83" s="40"/>
      <c r="T83" s="40"/>
      <c r="U83" s="40"/>
      <c r="V83" s="40"/>
      <c r="W83" s="40"/>
      <c r="X83" s="40"/>
      <c r="Y83" s="40"/>
      <c r="Z83" s="40"/>
      <c r="AA83" s="40"/>
      <c r="AB83" s="40"/>
      <c r="AC83" s="40"/>
      <c r="AD83" s="40"/>
      <c r="AE83" s="40"/>
    </row>
    <row r="84" s="2" customFormat="1" ht="15.15" customHeight="1">
      <c r="A84" s="40"/>
      <c r="B84" s="41"/>
      <c r="C84" s="34" t="s">
        <v>29</v>
      </c>
      <c r="D84" s="42"/>
      <c r="E84" s="42"/>
      <c r="F84" s="29" t="str">
        <f>IF(E20="","",E20)</f>
        <v>Vyplň údaj</v>
      </c>
      <c r="G84" s="42"/>
      <c r="H84" s="42"/>
      <c r="I84" s="34" t="s">
        <v>36</v>
      </c>
      <c r="J84" s="38" t="str">
        <f>E26</f>
        <v>Aprea s.r.o.</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124</v>
      </c>
      <c r="D86" s="185" t="s">
        <v>61</v>
      </c>
      <c r="E86" s="185" t="s">
        <v>57</v>
      </c>
      <c r="F86" s="185" t="s">
        <v>58</v>
      </c>
      <c r="G86" s="185" t="s">
        <v>125</v>
      </c>
      <c r="H86" s="185" t="s">
        <v>126</v>
      </c>
      <c r="I86" s="185" t="s">
        <v>127</v>
      </c>
      <c r="J86" s="185" t="s">
        <v>119</v>
      </c>
      <c r="K86" s="186" t="s">
        <v>128</v>
      </c>
      <c r="L86" s="187"/>
      <c r="M86" s="94" t="s">
        <v>19</v>
      </c>
      <c r="N86" s="95" t="s">
        <v>46</v>
      </c>
      <c r="O86" s="95" t="s">
        <v>129</v>
      </c>
      <c r="P86" s="95" t="s">
        <v>130</v>
      </c>
      <c r="Q86" s="95" t="s">
        <v>131</v>
      </c>
      <c r="R86" s="95" t="s">
        <v>132</v>
      </c>
      <c r="S86" s="95" t="s">
        <v>133</v>
      </c>
      <c r="T86" s="96" t="s">
        <v>134</v>
      </c>
      <c r="U86" s="182"/>
      <c r="V86" s="182"/>
      <c r="W86" s="182"/>
      <c r="X86" s="182"/>
      <c r="Y86" s="182"/>
      <c r="Z86" s="182"/>
      <c r="AA86" s="182"/>
      <c r="AB86" s="182"/>
      <c r="AC86" s="182"/>
      <c r="AD86" s="182"/>
      <c r="AE86" s="182"/>
    </row>
    <row r="87" s="2" customFormat="1" ht="22.8" customHeight="1">
      <c r="A87" s="40"/>
      <c r="B87" s="41"/>
      <c r="C87" s="101" t="s">
        <v>135</v>
      </c>
      <c r="D87" s="42"/>
      <c r="E87" s="42"/>
      <c r="F87" s="42"/>
      <c r="G87" s="42"/>
      <c r="H87" s="42"/>
      <c r="I87" s="42"/>
      <c r="J87" s="188">
        <f>BK87</f>
        <v>0</v>
      </c>
      <c r="K87" s="42"/>
      <c r="L87" s="46"/>
      <c r="M87" s="97"/>
      <c r="N87" s="189"/>
      <c r="O87" s="98"/>
      <c r="P87" s="190">
        <f>P88+P95</f>
        <v>0</v>
      </c>
      <c r="Q87" s="98"/>
      <c r="R87" s="190">
        <f>R88+R95</f>
        <v>0</v>
      </c>
      <c r="S87" s="98"/>
      <c r="T87" s="191">
        <f>T88+T95</f>
        <v>0</v>
      </c>
      <c r="U87" s="40"/>
      <c r="V87" s="40"/>
      <c r="W87" s="40"/>
      <c r="X87" s="40"/>
      <c r="Y87" s="40"/>
      <c r="Z87" s="40"/>
      <c r="AA87" s="40"/>
      <c r="AB87" s="40"/>
      <c r="AC87" s="40"/>
      <c r="AD87" s="40"/>
      <c r="AE87" s="40"/>
      <c r="AT87" s="19" t="s">
        <v>75</v>
      </c>
      <c r="AU87" s="19" t="s">
        <v>120</v>
      </c>
      <c r="BK87" s="192">
        <f>BK88+BK95</f>
        <v>0</v>
      </c>
    </row>
    <row r="88" s="11" customFormat="1" ht="25.92" customHeight="1">
      <c r="A88" s="11"/>
      <c r="B88" s="193"/>
      <c r="C88" s="194"/>
      <c r="D88" s="195" t="s">
        <v>75</v>
      </c>
      <c r="E88" s="196" t="s">
        <v>136</v>
      </c>
      <c r="F88" s="196" t="s">
        <v>137</v>
      </c>
      <c r="G88" s="194"/>
      <c r="H88" s="194"/>
      <c r="I88" s="197"/>
      <c r="J88" s="198">
        <f>BK88</f>
        <v>0</v>
      </c>
      <c r="K88" s="194"/>
      <c r="L88" s="199"/>
      <c r="M88" s="200"/>
      <c r="N88" s="201"/>
      <c r="O88" s="201"/>
      <c r="P88" s="202">
        <f>SUM(P89:P94)</f>
        <v>0</v>
      </c>
      <c r="Q88" s="201"/>
      <c r="R88" s="202">
        <f>SUM(R89:R94)</f>
        <v>0</v>
      </c>
      <c r="S88" s="201"/>
      <c r="T88" s="203">
        <f>SUM(T89:T94)</f>
        <v>0</v>
      </c>
      <c r="U88" s="11"/>
      <c r="V88" s="11"/>
      <c r="W88" s="11"/>
      <c r="X88" s="11"/>
      <c r="Y88" s="11"/>
      <c r="Z88" s="11"/>
      <c r="AA88" s="11"/>
      <c r="AB88" s="11"/>
      <c r="AC88" s="11"/>
      <c r="AD88" s="11"/>
      <c r="AE88" s="11"/>
      <c r="AR88" s="204" t="s">
        <v>138</v>
      </c>
      <c r="AT88" s="205" t="s">
        <v>75</v>
      </c>
      <c r="AU88" s="205" t="s">
        <v>76</v>
      </c>
      <c r="AY88" s="204" t="s">
        <v>139</v>
      </c>
      <c r="BK88" s="206">
        <f>SUM(BK89:BK94)</f>
        <v>0</v>
      </c>
    </row>
    <row r="89" s="2" customFormat="1" ht="14.4" customHeight="1">
      <c r="A89" s="40"/>
      <c r="B89" s="41"/>
      <c r="C89" s="207" t="s">
        <v>83</v>
      </c>
      <c r="D89" s="207" t="s">
        <v>140</v>
      </c>
      <c r="E89" s="208" t="s">
        <v>141</v>
      </c>
      <c r="F89" s="209" t="s">
        <v>142</v>
      </c>
      <c r="G89" s="210" t="s">
        <v>143</v>
      </c>
      <c r="H89" s="211">
        <v>1</v>
      </c>
      <c r="I89" s="212"/>
      <c r="J89" s="213">
        <f>ROUND(I89*H89,2)</f>
        <v>0</v>
      </c>
      <c r="K89" s="209" t="s">
        <v>19</v>
      </c>
      <c r="L89" s="46"/>
      <c r="M89" s="214" t="s">
        <v>19</v>
      </c>
      <c r="N89" s="215" t="s">
        <v>47</v>
      </c>
      <c r="O89" s="86"/>
      <c r="P89" s="216">
        <f>O89*H89</f>
        <v>0</v>
      </c>
      <c r="Q89" s="216">
        <v>0</v>
      </c>
      <c r="R89" s="216">
        <f>Q89*H89</f>
        <v>0</v>
      </c>
      <c r="S89" s="216">
        <v>0</v>
      </c>
      <c r="T89" s="217">
        <f>S89*H89</f>
        <v>0</v>
      </c>
      <c r="U89" s="40"/>
      <c r="V89" s="40"/>
      <c r="W89" s="40"/>
      <c r="X89" s="40"/>
      <c r="Y89" s="40"/>
      <c r="Z89" s="40"/>
      <c r="AA89" s="40"/>
      <c r="AB89" s="40"/>
      <c r="AC89" s="40"/>
      <c r="AD89" s="40"/>
      <c r="AE89" s="40"/>
      <c r="AR89" s="218" t="s">
        <v>144</v>
      </c>
      <c r="AT89" s="218" t="s">
        <v>140</v>
      </c>
      <c r="AU89" s="218" t="s">
        <v>83</v>
      </c>
      <c r="AY89" s="19" t="s">
        <v>139</v>
      </c>
      <c r="BE89" s="219">
        <f>IF(N89="základní",J89,0)</f>
        <v>0</v>
      </c>
      <c r="BF89" s="219">
        <f>IF(N89="snížená",J89,0)</f>
        <v>0</v>
      </c>
      <c r="BG89" s="219">
        <f>IF(N89="zákl. přenesená",J89,0)</f>
        <v>0</v>
      </c>
      <c r="BH89" s="219">
        <f>IF(N89="sníž. přenesená",J89,0)</f>
        <v>0</v>
      </c>
      <c r="BI89" s="219">
        <f>IF(N89="nulová",J89,0)</f>
        <v>0</v>
      </c>
      <c r="BJ89" s="19" t="s">
        <v>83</v>
      </c>
      <c r="BK89" s="219">
        <f>ROUND(I89*H89,2)</f>
        <v>0</v>
      </c>
      <c r="BL89" s="19" t="s">
        <v>144</v>
      </c>
      <c r="BM89" s="218" t="s">
        <v>145</v>
      </c>
    </row>
    <row r="90" s="2" customFormat="1" ht="14.4" customHeight="1">
      <c r="A90" s="40"/>
      <c r="B90" s="41"/>
      <c r="C90" s="207" t="s">
        <v>85</v>
      </c>
      <c r="D90" s="207" t="s">
        <v>140</v>
      </c>
      <c r="E90" s="208" t="s">
        <v>146</v>
      </c>
      <c r="F90" s="209" t="s">
        <v>147</v>
      </c>
      <c r="G90" s="210" t="s">
        <v>143</v>
      </c>
      <c r="H90" s="211">
        <v>1</v>
      </c>
      <c r="I90" s="212"/>
      <c r="J90" s="213">
        <f>ROUND(I90*H90,2)</f>
        <v>0</v>
      </c>
      <c r="K90" s="209" t="s">
        <v>148</v>
      </c>
      <c r="L90" s="46"/>
      <c r="M90" s="214" t="s">
        <v>19</v>
      </c>
      <c r="N90" s="215" t="s">
        <v>47</v>
      </c>
      <c r="O90" s="86"/>
      <c r="P90" s="216">
        <f>O90*H90</f>
        <v>0</v>
      </c>
      <c r="Q90" s="216">
        <v>0</v>
      </c>
      <c r="R90" s="216">
        <f>Q90*H90</f>
        <v>0</v>
      </c>
      <c r="S90" s="216">
        <v>0</v>
      </c>
      <c r="T90" s="217">
        <f>S90*H90</f>
        <v>0</v>
      </c>
      <c r="U90" s="40"/>
      <c r="V90" s="40"/>
      <c r="W90" s="40"/>
      <c r="X90" s="40"/>
      <c r="Y90" s="40"/>
      <c r="Z90" s="40"/>
      <c r="AA90" s="40"/>
      <c r="AB90" s="40"/>
      <c r="AC90" s="40"/>
      <c r="AD90" s="40"/>
      <c r="AE90" s="40"/>
      <c r="AR90" s="218" t="s">
        <v>144</v>
      </c>
      <c r="AT90" s="218" t="s">
        <v>140</v>
      </c>
      <c r="AU90" s="218" t="s">
        <v>83</v>
      </c>
      <c r="AY90" s="19" t="s">
        <v>139</v>
      </c>
      <c r="BE90" s="219">
        <f>IF(N90="základní",J90,0)</f>
        <v>0</v>
      </c>
      <c r="BF90" s="219">
        <f>IF(N90="snížená",J90,0)</f>
        <v>0</v>
      </c>
      <c r="BG90" s="219">
        <f>IF(N90="zákl. přenesená",J90,0)</f>
        <v>0</v>
      </c>
      <c r="BH90" s="219">
        <f>IF(N90="sníž. přenesená",J90,0)</f>
        <v>0</v>
      </c>
      <c r="BI90" s="219">
        <f>IF(N90="nulová",J90,0)</f>
        <v>0</v>
      </c>
      <c r="BJ90" s="19" t="s">
        <v>83</v>
      </c>
      <c r="BK90" s="219">
        <f>ROUND(I90*H90,2)</f>
        <v>0</v>
      </c>
      <c r="BL90" s="19" t="s">
        <v>144</v>
      </c>
      <c r="BM90" s="218" t="s">
        <v>149</v>
      </c>
    </row>
    <row r="91" s="2" customFormat="1" ht="14.4" customHeight="1">
      <c r="A91" s="40"/>
      <c r="B91" s="41"/>
      <c r="C91" s="207" t="s">
        <v>150</v>
      </c>
      <c r="D91" s="207" t="s">
        <v>140</v>
      </c>
      <c r="E91" s="208" t="s">
        <v>151</v>
      </c>
      <c r="F91" s="209" t="s">
        <v>152</v>
      </c>
      <c r="G91" s="210" t="s">
        <v>153</v>
      </c>
      <c r="H91" s="211">
        <v>1</v>
      </c>
      <c r="I91" s="212"/>
      <c r="J91" s="213">
        <f>ROUND(I91*H91,2)</f>
        <v>0</v>
      </c>
      <c r="K91" s="209" t="s">
        <v>19</v>
      </c>
      <c r="L91" s="46"/>
      <c r="M91" s="214" t="s">
        <v>19</v>
      </c>
      <c r="N91" s="215" t="s">
        <v>47</v>
      </c>
      <c r="O91" s="86"/>
      <c r="P91" s="216">
        <f>O91*H91</f>
        <v>0</v>
      </c>
      <c r="Q91" s="216">
        <v>0</v>
      </c>
      <c r="R91" s="216">
        <f>Q91*H91</f>
        <v>0</v>
      </c>
      <c r="S91" s="216">
        <v>0</v>
      </c>
      <c r="T91" s="217">
        <f>S91*H91</f>
        <v>0</v>
      </c>
      <c r="U91" s="40"/>
      <c r="V91" s="40"/>
      <c r="W91" s="40"/>
      <c r="X91" s="40"/>
      <c r="Y91" s="40"/>
      <c r="Z91" s="40"/>
      <c r="AA91" s="40"/>
      <c r="AB91" s="40"/>
      <c r="AC91" s="40"/>
      <c r="AD91" s="40"/>
      <c r="AE91" s="40"/>
      <c r="AR91" s="218" t="s">
        <v>144</v>
      </c>
      <c r="AT91" s="218" t="s">
        <v>140</v>
      </c>
      <c r="AU91" s="218" t="s">
        <v>83</v>
      </c>
      <c r="AY91" s="19" t="s">
        <v>139</v>
      </c>
      <c r="BE91" s="219">
        <f>IF(N91="základní",J91,0)</f>
        <v>0</v>
      </c>
      <c r="BF91" s="219">
        <f>IF(N91="snížená",J91,0)</f>
        <v>0</v>
      </c>
      <c r="BG91" s="219">
        <f>IF(N91="zákl. přenesená",J91,0)</f>
        <v>0</v>
      </c>
      <c r="BH91" s="219">
        <f>IF(N91="sníž. přenesená",J91,0)</f>
        <v>0</v>
      </c>
      <c r="BI91" s="219">
        <f>IF(N91="nulová",J91,0)</f>
        <v>0</v>
      </c>
      <c r="BJ91" s="19" t="s">
        <v>83</v>
      </c>
      <c r="BK91" s="219">
        <f>ROUND(I91*H91,2)</f>
        <v>0</v>
      </c>
      <c r="BL91" s="19" t="s">
        <v>144</v>
      </c>
      <c r="BM91" s="218" t="s">
        <v>154</v>
      </c>
    </row>
    <row r="92" s="2" customFormat="1" ht="14.4" customHeight="1">
      <c r="A92" s="40"/>
      <c r="B92" s="41"/>
      <c r="C92" s="207" t="s">
        <v>155</v>
      </c>
      <c r="D92" s="207" t="s">
        <v>140</v>
      </c>
      <c r="E92" s="208" t="s">
        <v>156</v>
      </c>
      <c r="F92" s="209" t="s">
        <v>157</v>
      </c>
      <c r="G92" s="210" t="s">
        <v>143</v>
      </c>
      <c r="H92" s="211">
        <v>1</v>
      </c>
      <c r="I92" s="212"/>
      <c r="J92" s="213">
        <f>ROUND(I92*H92,2)</f>
        <v>0</v>
      </c>
      <c r="K92" s="209" t="s">
        <v>148</v>
      </c>
      <c r="L92" s="46"/>
      <c r="M92" s="214" t="s">
        <v>19</v>
      </c>
      <c r="N92" s="215" t="s">
        <v>47</v>
      </c>
      <c r="O92" s="86"/>
      <c r="P92" s="216">
        <f>O92*H92</f>
        <v>0</v>
      </c>
      <c r="Q92" s="216">
        <v>0</v>
      </c>
      <c r="R92" s="216">
        <f>Q92*H92</f>
        <v>0</v>
      </c>
      <c r="S92" s="216">
        <v>0</v>
      </c>
      <c r="T92" s="217">
        <f>S92*H92</f>
        <v>0</v>
      </c>
      <c r="U92" s="40"/>
      <c r="V92" s="40"/>
      <c r="W92" s="40"/>
      <c r="X92" s="40"/>
      <c r="Y92" s="40"/>
      <c r="Z92" s="40"/>
      <c r="AA92" s="40"/>
      <c r="AB92" s="40"/>
      <c r="AC92" s="40"/>
      <c r="AD92" s="40"/>
      <c r="AE92" s="40"/>
      <c r="AR92" s="218" t="s">
        <v>144</v>
      </c>
      <c r="AT92" s="218" t="s">
        <v>140</v>
      </c>
      <c r="AU92" s="218" t="s">
        <v>83</v>
      </c>
      <c r="AY92" s="19" t="s">
        <v>139</v>
      </c>
      <c r="BE92" s="219">
        <f>IF(N92="základní",J92,0)</f>
        <v>0</v>
      </c>
      <c r="BF92" s="219">
        <f>IF(N92="snížená",J92,0)</f>
        <v>0</v>
      </c>
      <c r="BG92" s="219">
        <f>IF(N92="zákl. přenesená",J92,0)</f>
        <v>0</v>
      </c>
      <c r="BH92" s="219">
        <f>IF(N92="sníž. přenesená",J92,0)</f>
        <v>0</v>
      </c>
      <c r="BI92" s="219">
        <f>IF(N92="nulová",J92,0)</f>
        <v>0</v>
      </c>
      <c r="BJ92" s="19" t="s">
        <v>83</v>
      </c>
      <c r="BK92" s="219">
        <f>ROUND(I92*H92,2)</f>
        <v>0</v>
      </c>
      <c r="BL92" s="19" t="s">
        <v>144</v>
      </c>
      <c r="BM92" s="218" t="s">
        <v>158</v>
      </c>
    </row>
    <row r="93" s="2" customFormat="1" ht="24.15" customHeight="1">
      <c r="A93" s="40"/>
      <c r="B93" s="41"/>
      <c r="C93" s="207" t="s">
        <v>138</v>
      </c>
      <c r="D93" s="207" t="s">
        <v>140</v>
      </c>
      <c r="E93" s="208" t="s">
        <v>159</v>
      </c>
      <c r="F93" s="209" t="s">
        <v>160</v>
      </c>
      <c r="G93" s="210" t="s">
        <v>143</v>
      </c>
      <c r="H93" s="211">
        <v>1</v>
      </c>
      <c r="I93" s="212"/>
      <c r="J93" s="213">
        <f>ROUND(I93*H93,2)</f>
        <v>0</v>
      </c>
      <c r="K93" s="209" t="s">
        <v>148</v>
      </c>
      <c r="L93" s="46"/>
      <c r="M93" s="214" t="s">
        <v>19</v>
      </c>
      <c r="N93" s="215" t="s">
        <v>47</v>
      </c>
      <c r="O93" s="86"/>
      <c r="P93" s="216">
        <f>O93*H93</f>
        <v>0</v>
      </c>
      <c r="Q93" s="216">
        <v>0</v>
      </c>
      <c r="R93" s="216">
        <f>Q93*H93</f>
        <v>0</v>
      </c>
      <c r="S93" s="216">
        <v>0</v>
      </c>
      <c r="T93" s="217">
        <f>S93*H93</f>
        <v>0</v>
      </c>
      <c r="U93" s="40"/>
      <c r="V93" s="40"/>
      <c r="W93" s="40"/>
      <c r="X93" s="40"/>
      <c r="Y93" s="40"/>
      <c r="Z93" s="40"/>
      <c r="AA93" s="40"/>
      <c r="AB93" s="40"/>
      <c r="AC93" s="40"/>
      <c r="AD93" s="40"/>
      <c r="AE93" s="40"/>
      <c r="AR93" s="218" t="s">
        <v>144</v>
      </c>
      <c r="AT93" s="218" t="s">
        <v>140</v>
      </c>
      <c r="AU93" s="218" t="s">
        <v>83</v>
      </c>
      <c r="AY93" s="19" t="s">
        <v>139</v>
      </c>
      <c r="BE93" s="219">
        <f>IF(N93="základní",J93,0)</f>
        <v>0</v>
      </c>
      <c r="BF93" s="219">
        <f>IF(N93="snížená",J93,0)</f>
        <v>0</v>
      </c>
      <c r="BG93" s="219">
        <f>IF(N93="zákl. přenesená",J93,0)</f>
        <v>0</v>
      </c>
      <c r="BH93" s="219">
        <f>IF(N93="sníž. přenesená",J93,0)</f>
        <v>0</v>
      </c>
      <c r="BI93" s="219">
        <f>IF(N93="nulová",J93,0)</f>
        <v>0</v>
      </c>
      <c r="BJ93" s="19" t="s">
        <v>83</v>
      </c>
      <c r="BK93" s="219">
        <f>ROUND(I93*H93,2)</f>
        <v>0</v>
      </c>
      <c r="BL93" s="19" t="s">
        <v>144</v>
      </c>
      <c r="BM93" s="218" t="s">
        <v>161</v>
      </c>
    </row>
    <row r="94" s="2" customFormat="1" ht="24.15" customHeight="1">
      <c r="A94" s="40"/>
      <c r="B94" s="41"/>
      <c r="C94" s="207" t="s">
        <v>162</v>
      </c>
      <c r="D94" s="207" t="s">
        <v>140</v>
      </c>
      <c r="E94" s="208" t="s">
        <v>163</v>
      </c>
      <c r="F94" s="209" t="s">
        <v>164</v>
      </c>
      <c r="G94" s="210" t="s">
        <v>143</v>
      </c>
      <c r="H94" s="211">
        <v>1</v>
      </c>
      <c r="I94" s="212"/>
      <c r="J94" s="213">
        <f>ROUND(I94*H94,2)</f>
        <v>0</v>
      </c>
      <c r="K94" s="209" t="s">
        <v>148</v>
      </c>
      <c r="L94" s="46"/>
      <c r="M94" s="214" t="s">
        <v>19</v>
      </c>
      <c r="N94" s="215" t="s">
        <v>47</v>
      </c>
      <c r="O94" s="86"/>
      <c r="P94" s="216">
        <f>O94*H94</f>
        <v>0</v>
      </c>
      <c r="Q94" s="216">
        <v>0</v>
      </c>
      <c r="R94" s="216">
        <f>Q94*H94</f>
        <v>0</v>
      </c>
      <c r="S94" s="216">
        <v>0</v>
      </c>
      <c r="T94" s="217">
        <f>S94*H94</f>
        <v>0</v>
      </c>
      <c r="U94" s="40"/>
      <c r="V94" s="40"/>
      <c r="W94" s="40"/>
      <c r="X94" s="40"/>
      <c r="Y94" s="40"/>
      <c r="Z94" s="40"/>
      <c r="AA94" s="40"/>
      <c r="AB94" s="40"/>
      <c r="AC94" s="40"/>
      <c r="AD94" s="40"/>
      <c r="AE94" s="40"/>
      <c r="AR94" s="218" t="s">
        <v>144</v>
      </c>
      <c r="AT94" s="218" t="s">
        <v>140</v>
      </c>
      <c r="AU94" s="218" t="s">
        <v>83</v>
      </c>
      <c r="AY94" s="19" t="s">
        <v>139</v>
      </c>
      <c r="BE94" s="219">
        <f>IF(N94="základní",J94,0)</f>
        <v>0</v>
      </c>
      <c r="BF94" s="219">
        <f>IF(N94="snížená",J94,0)</f>
        <v>0</v>
      </c>
      <c r="BG94" s="219">
        <f>IF(N94="zákl. přenesená",J94,0)</f>
        <v>0</v>
      </c>
      <c r="BH94" s="219">
        <f>IF(N94="sníž. přenesená",J94,0)</f>
        <v>0</v>
      </c>
      <c r="BI94" s="219">
        <f>IF(N94="nulová",J94,0)</f>
        <v>0</v>
      </c>
      <c r="BJ94" s="19" t="s">
        <v>83</v>
      </c>
      <c r="BK94" s="219">
        <f>ROUND(I94*H94,2)</f>
        <v>0</v>
      </c>
      <c r="BL94" s="19" t="s">
        <v>144</v>
      </c>
      <c r="BM94" s="218" t="s">
        <v>165</v>
      </c>
    </row>
    <row r="95" s="11" customFormat="1" ht="25.92" customHeight="1">
      <c r="A95" s="11"/>
      <c r="B95" s="193"/>
      <c r="C95" s="194"/>
      <c r="D95" s="195" t="s">
        <v>75</v>
      </c>
      <c r="E95" s="196" t="s">
        <v>166</v>
      </c>
      <c r="F95" s="196" t="s">
        <v>88</v>
      </c>
      <c r="G95" s="194"/>
      <c r="H95" s="194"/>
      <c r="I95" s="197"/>
      <c r="J95" s="198">
        <f>BK95</f>
        <v>0</v>
      </c>
      <c r="K95" s="194"/>
      <c r="L95" s="199"/>
      <c r="M95" s="200"/>
      <c r="N95" s="201"/>
      <c r="O95" s="201"/>
      <c r="P95" s="202">
        <f>P96</f>
        <v>0</v>
      </c>
      <c r="Q95" s="201"/>
      <c r="R95" s="202">
        <f>R96</f>
        <v>0</v>
      </c>
      <c r="S95" s="201"/>
      <c r="T95" s="203">
        <f>T96</f>
        <v>0</v>
      </c>
      <c r="U95" s="11"/>
      <c r="V95" s="11"/>
      <c r="W95" s="11"/>
      <c r="X95" s="11"/>
      <c r="Y95" s="11"/>
      <c r="Z95" s="11"/>
      <c r="AA95" s="11"/>
      <c r="AB95" s="11"/>
      <c r="AC95" s="11"/>
      <c r="AD95" s="11"/>
      <c r="AE95" s="11"/>
      <c r="AR95" s="204" t="s">
        <v>138</v>
      </c>
      <c r="AT95" s="205" t="s">
        <v>75</v>
      </c>
      <c r="AU95" s="205" t="s">
        <v>76</v>
      </c>
      <c r="AY95" s="204" t="s">
        <v>139</v>
      </c>
      <c r="BK95" s="206">
        <f>BK96</f>
        <v>0</v>
      </c>
    </row>
    <row r="96" s="2" customFormat="1" ht="14.4" customHeight="1">
      <c r="A96" s="40"/>
      <c r="B96" s="41"/>
      <c r="C96" s="207" t="s">
        <v>167</v>
      </c>
      <c r="D96" s="207" t="s">
        <v>140</v>
      </c>
      <c r="E96" s="208" t="s">
        <v>168</v>
      </c>
      <c r="F96" s="209" t="s">
        <v>169</v>
      </c>
      <c r="G96" s="210" t="s">
        <v>143</v>
      </c>
      <c r="H96" s="211">
        <v>1</v>
      </c>
      <c r="I96" s="212"/>
      <c r="J96" s="213">
        <f>ROUND(I96*H96,2)</f>
        <v>0</v>
      </c>
      <c r="K96" s="209" t="s">
        <v>148</v>
      </c>
      <c r="L96" s="46"/>
      <c r="M96" s="220" t="s">
        <v>19</v>
      </c>
      <c r="N96" s="221" t="s">
        <v>47</v>
      </c>
      <c r="O96" s="222"/>
      <c r="P96" s="223">
        <f>O96*H96</f>
        <v>0</v>
      </c>
      <c r="Q96" s="223">
        <v>0</v>
      </c>
      <c r="R96" s="223">
        <f>Q96*H96</f>
        <v>0</v>
      </c>
      <c r="S96" s="223">
        <v>0</v>
      </c>
      <c r="T96" s="224">
        <f>S96*H96</f>
        <v>0</v>
      </c>
      <c r="U96" s="40"/>
      <c r="V96" s="40"/>
      <c r="W96" s="40"/>
      <c r="X96" s="40"/>
      <c r="Y96" s="40"/>
      <c r="Z96" s="40"/>
      <c r="AA96" s="40"/>
      <c r="AB96" s="40"/>
      <c r="AC96" s="40"/>
      <c r="AD96" s="40"/>
      <c r="AE96" s="40"/>
      <c r="AR96" s="218" t="s">
        <v>144</v>
      </c>
      <c r="AT96" s="218" t="s">
        <v>140</v>
      </c>
      <c r="AU96" s="218" t="s">
        <v>83</v>
      </c>
      <c r="AY96" s="19" t="s">
        <v>139</v>
      </c>
      <c r="BE96" s="219">
        <f>IF(N96="základní",J96,0)</f>
        <v>0</v>
      </c>
      <c r="BF96" s="219">
        <f>IF(N96="snížená",J96,0)</f>
        <v>0</v>
      </c>
      <c r="BG96" s="219">
        <f>IF(N96="zákl. přenesená",J96,0)</f>
        <v>0</v>
      </c>
      <c r="BH96" s="219">
        <f>IF(N96="sníž. přenesená",J96,0)</f>
        <v>0</v>
      </c>
      <c r="BI96" s="219">
        <f>IF(N96="nulová",J96,0)</f>
        <v>0</v>
      </c>
      <c r="BJ96" s="19" t="s">
        <v>83</v>
      </c>
      <c r="BK96" s="219">
        <f>ROUND(I96*H96,2)</f>
        <v>0</v>
      </c>
      <c r="BL96" s="19" t="s">
        <v>144</v>
      </c>
      <c r="BM96" s="218" t="s">
        <v>170</v>
      </c>
    </row>
    <row r="97" s="2" customFormat="1" ht="6.96" customHeight="1">
      <c r="A97" s="40"/>
      <c r="B97" s="61"/>
      <c r="C97" s="62"/>
      <c r="D97" s="62"/>
      <c r="E97" s="62"/>
      <c r="F97" s="62"/>
      <c r="G97" s="62"/>
      <c r="H97" s="62"/>
      <c r="I97" s="62"/>
      <c r="J97" s="62"/>
      <c r="K97" s="62"/>
      <c r="L97" s="46"/>
      <c r="M97" s="40"/>
      <c r="O97" s="40"/>
      <c r="P97" s="40"/>
      <c r="Q97" s="40"/>
      <c r="R97" s="40"/>
      <c r="S97" s="40"/>
      <c r="T97" s="40"/>
      <c r="U97" s="40"/>
      <c r="V97" s="40"/>
      <c r="W97" s="40"/>
      <c r="X97" s="40"/>
      <c r="Y97" s="40"/>
      <c r="Z97" s="40"/>
      <c r="AA97" s="40"/>
      <c r="AB97" s="40"/>
      <c r="AC97" s="40"/>
      <c r="AD97" s="40"/>
      <c r="AE97" s="40"/>
    </row>
  </sheetData>
  <sheetProtection sheet="1" autoFilter="0" formatColumns="0" formatRows="0" objects="1" scenarios="1" spinCount="100000" saltValue="iFklRDgqTHeW00ULBzG0La6wPVf92SLw2WMoCfAcvhs1/leoYeTwOhFhIx56VzxT0IHuXD/l1JIxJGtCotrFsw==" hashValue="t8J1OrsMqTxAUKAn/9FyPnvjeF7uszQvNtbzGrFnsWtTdCOoJfT8bNstZ0S22WzOT0vHhVLgLRrIqpMJT1cBoA==" algorithmName="SHA-512" password="CC35"/>
  <autoFilter ref="C86:K9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96</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171</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172</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41</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ROUND(J91,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ROUND((SUM(BE91:BE126)),  2)</f>
        <v>0</v>
      </c>
      <c r="G35" s="40"/>
      <c r="H35" s="40"/>
      <c r="I35" s="159">
        <v>0.20999999999999999</v>
      </c>
      <c r="J35" s="158">
        <f>ROUND(((SUM(BE91:BE126))*I35),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ROUND((SUM(BF91:BF126)),  2)</f>
        <v>0</v>
      </c>
      <c r="G36" s="40"/>
      <c r="H36" s="40"/>
      <c r="I36" s="159">
        <v>0.14999999999999999</v>
      </c>
      <c r="J36" s="158">
        <f>ROUND(((SUM(BF91:BF126))*I36),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ROUND((SUM(BG91:BG126)),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ROUND((SUM(BH91:BH126)),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ROUND((SUM(BI91:BI126)),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171</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63-38-01 - LEEL Services, parkovací stání</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J91</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173</v>
      </c>
      <c r="E64" s="179"/>
      <c r="F64" s="179"/>
      <c r="G64" s="179"/>
      <c r="H64" s="179"/>
      <c r="I64" s="179"/>
      <c r="J64" s="180">
        <f>J92</f>
        <v>0</v>
      </c>
      <c r="K64" s="177"/>
      <c r="L64" s="181"/>
      <c r="S64" s="9"/>
      <c r="T64" s="9"/>
      <c r="U64" s="9"/>
      <c r="V64" s="9"/>
      <c r="W64" s="9"/>
      <c r="X64" s="9"/>
      <c r="Y64" s="9"/>
      <c r="Z64" s="9"/>
      <c r="AA64" s="9"/>
      <c r="AB64" s="9"/>
      <c r="AC64" s="9"/>
      <c r="AD64" s="9"/>
      <c r="AE64" s="9"/>
    </row>
    <row r="65" s="12" customFormat="1" ht="19.92" customHeight="1">
      <c r="A65" s="12"/>
      <c r="B65" s="225"/>
      <c r="C65" s="127"/>
      <c r="D65" s="226" t="s">
        <v>174</v>
      </c>
      <c r="E65" s="227"/>
      <c r="F65" s="227"/>
      <c r="G65" s="227"/>
      <c r="H65" s="227"/>
      <c r="I65" s="227"/>
      <c r="J65" s="228">
        <f>J93</f>
        <v>0</v>
      </c>
      <c r="K65" s="127"/>
      <c r="L65" s="229"/>
      <c r="S65" s="12"/>
      <c r="T65" s="12"/>
      <c r="U65" s="12"/>
      <c r="V65" s="12"/>
      <c r="W65" s="12"/>
      <c r="X65" s="12"/>
      <c r="Y65" s="12"/>
      <c r="Z65" s="12"/>
      <c r="AA65" s="12"/>
      <c r="AB65" s="12"/>
      <c r="AC65" s="12"/>
      <c r="AD65" s="12"/>
      <c r="AE65" s="12"/>
    </row>
    <row r="66" s="12" customFormat="1" ht="19.92" customHeight="1">
      <c r="A66" s="12"/>
      <c r="B66" s="225"/>
      <c r="C66" s="127"/>
      <c r="D66" s="226" t="s">
        <v>175</v>
      </c>
      <c r="E66" s="227"/>
      <c r="F66" s="227"/>
      <c r="G66" s="227"/>
      <c r="H66" s="227"/>
      <c r="I66" s="227"/>
      <c r="J66" s="228">
        <f>J99</f>
        <v>0</v>
      </c>
      <c r="K66" s="127"/>
      <c r="L66" s="229"/>
      <c r="S66" s="12"/>
      <c r="T66" s="12"/>
      <c r="U66" s="12"/>
      <c r="V66" s="12"/>
      <c r="W66" s="12"/>
      <c r="X66" s="12"/>
      <c r="Y66" s="12"/>
      <c r="Z66" s="12"/>
      <c r="AA66" s="12"/>
      <c r="AB66" s="12"/>
      <c r="AC66" s="12"/>
      <c r="AD66" s="12"/>
      <c r="AE66" s="12"/>
    </row>
    <row r="67" s="12" customFormat="1" ht="19.92" customHeight="1">
      <c r="A67" s="12"/>
      <c r="B67" s="225"/>
      <c r="C67" s="127"/>
      <c r="D67" s="226" t="s">
        <v>176</v>
      </c>
      <c r="E67" s="227"/>
      <c r="F67" s="227"/>
      <c r="G67" s="227"/>
      <c r="H67" s="227"/>
      <c r="I67" s="227"/>
      <c r="J67" s="228">
        <f>J110</f>
        <v>0</v>
      </c>
      <c r="K67" s="127"/>
      <c r="L67" s="229"/>
      <c r="S67" s="12"/>
      <c r="T67" s="12"/>
      <c r="U67" s="12"/>
      <c r="V67" s="12"/>
      <c r="W67" s="12"/>
      <c r="X67" s="12"/>
      <c r="Y67" s="12"/>
      <c r="Z67" s="12"/>
      <c r="AA67" s="12"/>
      <c r="AB67" s="12"/>
      <c r="AC67" s="12"/>
      <c r="AD67" s="12"/>
      <c r="AE67" s="12"/>
    </row>
    <row r="68" s="12" customFormat="1" ht="19.92" customHeight="1">
      <c r="A68" s="12"/>
      <c r="B68" s="225"/>
      <c r="C68" s="127"/>
      <c r="D68" s="226" t="s">
        <v>177</v>
      </c>
      <c r="E68" s="227"/>
      <c r="F68" s="227"/>
      <c r="G68" s="227"/>
      <c r="H68" s="227"/>
      <c r="I68" s="227"/>
      <c r="J68" s="228">
        <f>J115</f>
        <v>0</v>
      </c>
      <c r="K68" s="127"/>
      <c r="L68" s="229"/>
      <c r="S68" s="12"/>
      <c r="T68" s="12"/>
      <c r="U68" s="12"/>
      <c r="V68" s="12"/>
      <c r="W68" s="12"/>
      <c r="X68" s="12"/>
      <c r="Y68" s="12"/>
      <c r="Z68" s="12"/>
      <c r="AA68" s="12"/>
      <c r="AB68" s="12"/>
      <c r="AC68" s="12"/>
      <c r="AD68" s="12"/>
      <c r="AE68" s="12"/>
    </row>
    <row r="69" s="12" customFormat="1" ht="19.92" customHeight="1">
      <c r="A69" s="12"/>
      <c r="B69" s="225"/>
      <c r="C69" s="127"/>
      <c r="D69" s="226" t="s">
        <v>178</v>
      </c>
      <c r="E69" s="227"/>
      <c r="F69" s="227"/>
      <c r="G69" s="227"/>
      <c r="H69" s="227"/>
      <c r="I69" s="227"/>
      <c r="J69" s="228">
        <f>J124</f>
        <v>0</v>
      </c>
      <c r="K69" s="127"/>
      <c r="L69" s="229"/>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123</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5" customHeight="1">
      <c r="A79" s="40"/>
      <c r="B79" s="41"/>
      <c r="C79" s="42"/>
      <c r="D79" s="42"/>
      <c r="E79" s="171" t="str">
        <f>E7</f>
        <v>Optimalizace trati Praha Smíchov (mimo) - Černošice (mimo)</v>
      </c>
      <c r="F79" s="34"/>
      <c r="G79" s="34"/>
      <c r="H79" s="34"/>
      <c r="I79" s="42"/>
      <c r="J79" s="42"/>
      <c r="K79" s="42"/>
      <c r="L79" s="146"/>
      <c r="S79" s="40"/>
      <c r="T79" s="40"/>
      <c r="U79" s="40"/>
      <c r="V79" s="40"/>
      <c r="W79" s="40"/>
      <c r="X79" s="40"/>
      <c r="Y79" s="40"/>
      <c r="Z79" s="40"/>
      <c r="AA79" s="40"/>
      <c r="AB79" s="40"/>
      <c r="AC79" s="40"/>
      <c r="AD79" s="40"/>
      <c r="AE79" s="40"/>
    </row>
    <row r="80" s="1" customFormat="1" ht="12" customHeight="1">
      <c r="B80" s="23"/>
      <c r="C80" s="34" t="s">
        <v>113</v>
      </c>
      <c r="D80" s="24"/>
      <c r="E80" s="24"/>
      <c r="F80" s="24"/>
      <c r="G80" s="24"/>
      <c r="H80" s="24"/>
      <c r="I80" s="24"/>
      <c r="J80" s="24"/>
      <c r="K80" s="24"/>
      <c r="L80" s="22"/>
    </row>
    <row r="81" s="2" customFormat="1" ht="16.5" customHeight="1">
      <c r="A81" s="40"/>
      <c r="B81" s="41"/>
      <c r="C81" s="42"/>
      <c r="D81" s="42"/>
      <c r="E81" s="171" t="s">
        <v>171</v>
      </c>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115</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5" customHeight="1">
      <c r="A83" s="40"/>
      <c r="B83" s="41"/>
      <c r="C83" s="42"/>
      <c r="D83" s="42"/>
      <c r="E83" s="71" t="str">
        <f>E11</f>
        <v>SO 63-38-01 - LEEL Services, parkovací stání</v>
      </c>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F14</f>
        <v>Praha</v>
      </c>
      <c r="G85" s="42"/>
      <c r="H85" s="42"/>
      <c r="I85" s="34" t="s">
        <v>23</v>
      </c>
      <c r="J85" s="74" t="str">
        <f>IF(J14="","",J14)</f>
        <v>27. 10. 2020</v>
      </c>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25.65" customHeight="1">
      <c r="A87" s="40"/>
      <c r="B87" s="41"/>
      <c r="C87" s="34" t="s">
        <v>25</v>
      </c>
      <c r="D87" s="42"/>
      <c r="E87" s="42"/>
      <c r="F87" s="29" t="str">
        <f>E17</f>
        <v xml:space="preserve"> </v>
      </c>
      <c r="G87" s="42"/>
      <c r="H87" s="42"/>
      <c r="I87" s="34" t="s">
        <v>31</v>
      </c>
      <c r="J87" s="38" t="str">
        <f>E23</f>
        <v>SUDOP PRAHA a.s.</v>
      </c>
      <c r="K87" s="42"/>
      <c r="L87" s="146"/>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IF(E20="","",E20)</f>
        <v>Vyplň údaj</v>
      </c>
      <c r="G88" s="42"/>
      <c r="H88" s="42"/>
      <c r="I88" s="34" t="s">
        <v>36</v>
      </c>
      <c r="J88" s="38" t="str">
        <f>E26</f>
        <v>Aprea s.r.o.</v>
      </c>
      <c r="K88" s="42"/>
      <c r="L88" s="14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10" customFormat="1" ht="29.28" customHeight="1">
      <c r="A90" s="182"/>
      <c r="B90" s="183"/>
      <c r="C90" s="184" t="s">
        <v>124</v>
      </c>
      <c r="D90" s="185" t="s">
        <v>61</v>
      </c>
      <c r="E90" s="185" t="s">
        <v>57</v>
      </c>
      <c r="F90" s="185" t="s">
        <v>58</v>
      </c>
      <c r="G90" s="185" t="s">
        <v>125</v>
      </c>
      <c r="H90" s="185" t="s">
        <v>126</v>
      </c>
      <c r="I90" s="185" t="s">
        <v>127</v>
      </c>
      <c r="J90" s="185" t="s">
        <v>119</v>
      </c>
      <c r="K90" s="186" t="s">
        <v>128</v>
      </c>
      <c r="L90" s="187"/>
      <c r="M90" s="94" t="s">
        <v>19</v>
      </c>
      <c r="N90" s="95" t="s">
        <v>46</v>
      </c>
      <c r="O90" s="95" t="s">
        <v>129</v>
      </c>
      <c r="P90" s="95" t="s">
        <v>130</v>
      </c>
      <c r="Q90" s="95" t="s">
        <v>131</v>
      </c>
      <c r="R90" s="95" t="s">
        <v>132</v>
      </c>
      <c r="S90" s="95" t="s">
        <v>133</v>
      </c>
      <c r="T90" s="96" t="s">
        <v>134</v>
      </c>
      <c r="U90" s="182"/>
      <c r="V90" s="182"/>
      <c r="W90" s="182"/>
      <c r="X90" s="182"/>
      <c r="Y90" s="182"/>
      <c r="Z90" s="182"/>
      <c r="AA90" s="182"/>
      <c r="AB90" s="182"/>
      <c r="AC90" s="182"/>
      <c r="AD90" s="182"/>
      <c r="AE90" s="182"/>
    </row>
    <row r="91" s="2" customFormat="1" ht="22.8" customHeight="1">
      <c r="A91" s="40"/>
      <c r="B91" s="41"/>
      <c r="C91" s="101" t="s">
        <v>135</v>
      </c>
      <c r="D91" s="42"/>
      <c r="E91" s="42"/>
      <c r="F91" s="42"/>
      <c r="G91" s="42"/>
      <c r="H91" s="42"/>
      <c r="I91" s="42"/>
      <c r="J91" s="188">
        <f>BK91</f>
        <v>0</v>
      </c>
      <c r="K91" s="42"/>
      <c r="L91" s="46"/>
      <c r="M91" s="97"/>
      <c r="N91" s="189"/>
      <c r="O91" s="98"/>
      <c r="P91" s="190">
        <f>P92</f>
        <v>0</v>
      </c>
      <c r="Q91" s="98"/>
      <c r="R91" s="190">
        <f>R92</f>
        <v>182.03700000000004</v>
      </c>
      <c r="S91" s="98"/>
      <c r="T91" s="191">
        <f>T92</f>
        <v>84.984999999999985</v>
      </c>
      <c r="U91" s="40"/>
      <c r="V91" s="40"/>
      <c r="W91" s="40"/>
      <c r="X91" s="40"/>
      <c r="Y91" s="40"/>
      <c r="Z91" s="40"/>
      <c r="AA91" s="40"/>
      <c r="AB91" s="40"/>
      <c r="AC91" s="40"/>
      <c r="AD91" s="40"/>
      <c r="AE91" s="40"/>
      <c r="AT91" s="19" t="s">
        <v>75</v>
      </c>
      <c r="AU91" s="19" t="s">
        <v>120</v>
      </c>
      <c r="BK91" s="192">
        <f>BK92</f>
        <v>0</v>
      </c>
    </row>
    <row r="92" s="11" customFormat="1" ht="25.92" customHeight="1">
      <c r="A92" s="11"/>
      <c r="B92" s="193"/>
      <c r="C92" s="194"/>
      <c r="D92" s="195" t="s">
        <v>75</v>
      </c>
      <c r="E92" s="196" t="s">
        <v>179</v>
      </c>
      <c r="F92" s="196" t="s">
        <v>180</v>
      </c>
      <c r="G92" s="194"/>
      <c r="H92" s="194"/>
      <c r="I92" s="197"/>
      <c r="J92" s="198">
        <f>BK92</f>
        <v>0</v>
      </c>
      <c r="K92" s="194"/>
      <c r="L92" s="199"/>
      <c r="M92" s="200"/>
      <c r="N92" s="201"/>
      <c r="O92" s="201"/>
      <c r="P92" s="202">
        <f>P93+P99+P110+P115+P124</f>
        <v>0</v>
      </c>
      <c r="Q92" s="201"/>
      <c r="R92" s="202">
        <f>R93+R99+R110+R115+R124</f>
        <v>182.03700000000004</v>
      </c>
      <c r="S92" s="201"/>
      <c r="T92" s="203">
        <f>T93+T99+T110+T115+T124</f>
        <v>84.984999999999985</v>
      </c>
      <c r="U92" s="11"/>
      <c r="V92" s="11"/>
      <c r="W92" s="11"/>
      <c r="X92" s="11"/>
      <c r="Y92" s="11"/>
      <c r="Z92" s="11"/>
      <c r="AA92" s="11"/>
      <c r="AB92" s="11"/>
      <c r="AC92" s="11"/>
      <c r="AD92" s="11"/>
      <c r="AE92" s="11"/>
      <c r="AR92" s="204" t="s">
        <v>83</v>
      </c>
      <c r="AT92" s="205" t="s">
        <v>75</v>
      </c>
      <c r="AU92" s="205" t="s">
        <v>76</v>
      </c>
      <c r="AY92" s="204" t="s">
        <v>139</v>
      </c>
      <c r="BK92" s="206">
        <f>BK93+BK99+BK110+BK115+BK124</f>
        <v>0</v>
      </c>
    </row>
    <row r="93" s="11" customFormat="1" ht="22.8" customHeight="1">
      <c r="A93" s="11"/>
      <c r="B93" s="193"/>
      <c r="C93" s="194"/>
      <c r="D93" s="195" t="s">
        <v>75</v>
      </c>
      <c r="E93" s="230" t="s">
        <v>83</v>
      </c>
      <c r="F93" s="230" t="s">
        <v>181</v>
      </c>
      <c r="G93" s="194"/>
      <c r="H93" s="194"/>
      <c r="I93" s="197"/>
      <c r="J93" s="231">
        <f>BK93</f>
        <v>0</v>
      </c>
      <c r="K93" s="194"/>
      <c r="L93" s="199"/>
      <c r="M93" s="200"/>
      <c r="N93" s="201"/>
      <c r="O93" s="201"/>
      <c r="P93" s="202">
        <f>SUM(P94:P98)</f>
        <v>0</v>
      </c>
      <c r="Q93" s="201"/>
      <c r="R93" s="202">
        <f>SUM(R94:R98)</f>
        <v>0</v>
      </c>
      <c r="S93" s="201"/>
      <c r="T93" s="203">
        <f>SUM(T94:T98)</f>
        <v>84.984999999999985</v>
      </c>
      <c r="U93" s="11"/>
      <c r="V93" s="11"/>
      <c r="W93" s="11"/>
      <c r="X93" s="11"/>
      <c r="Y93" s="11"/>
      <c r="Z93" s="11"/>
      <c r="AA93" s="11"/>
      <c r="AB93" s="11"/>
      <c r="AC93" s="11"/>
      <c r="AD93" s="11"/>
      <c r="AE93" s="11"/>
      <c r="AR93" s="204" t="s">
        <v>83</v>
      </c>
      <c r="AT93" s="205" t="s">
        <v>75</v>
      </c>
      <c r="AU93" s="205" t="s">
        <v>83</v>
      </c>
      <c r="AY93" s="204" t="s">
        <v>139</v>
      </c>
      <c r="BK93" s="206">
        <f>SUM(BK94:BK98)</f>
        <v>0</v>
      </c>
    </row>
    <row r="94" s="2" customFormat="1" ht="37.8" customHeight="1">
      <c r="A94" s="40"/>
      <c r="B94" s="41"/>
      <c r="C94" s="207" t="s">
        <v>83</v>
      </c>
      <c r="D94" s="207" t="s">
        <v>140</v>
      </c>
      <c r="E94" s="208" t="s">
        <v>182</v>
      </c>
      <c r="F94" s="209" t="s">
        <v>183</v>
      </c>
      <c r="G94" s="210" t="s">
        <v>184</v>
      </c>
      <c r="H94" s="211">
        <v>61</v>
      </c>
      <c r="I94" s="212"/>
      <c r="J94" s="213">
        <f>ROUND(I94*H94,2)</f>
        <v>0</v>
      </c>
      <c r="K94" s="209" t="s">
        <v>148</v>
      </c>
      <c r="L94" s="46"/>
      <c r="M94" s="214" t="s">
        <v>19</v>
      </c>
      <c r="N94" s="215" t="s">
        <v>47</v>
      </c>
      <c r="O94" s="86"/>
      <c r="P94" s="216">
        <f>O94*H94</f>
        <v>0</v>
      </c>
      <c r="Q94" s="216">
        <v>0</v>
      </c>
      <c r="R94" s="216">
        <f>Q94*H94</f>
        <v>0</v>
      </c>
      <c r="S94" s="216">
        <v>0.29499999999999998</v>
      </c>
      <c r="T94" s="217">
        <f>S94*H94</f>
        <v>17.994999999999997</v>
      </c>
      <c r="U94" s="40"/>
      <c r="V94" s="40"/>
      <c r="W94" s="40"/>
      <c r="X94" s="40"/>
      <c r="Y94" s="40"/>
      <c r="Z94" s="40"/>
      <c r="AA94" s="40"/>
      <c r="AB94" s="40"/>
      <c r="AC94" s="40"/>
      <c r="AD94" s="40"/>
      <c r="AE94" s="40"/>
      <c r="AR94" s="218" t="s">
        <v>155</v>
      </c>
      <c r="AT94" s="218" t="s">
        <v>140</v>
      </c>
      <c r="AU94" s="218" t="s">
        <v>85</v>
      </c>
      <c r="AY94" s="19" t="s">
        <v>139</v>
      </c>
      <c r="BE94" s="219">
        <f>IF(N94="základní",J94,0)</f>
        <v>0</v>
      </c>
      <c r="BF94" s="219">
        <f>IF(N94="snížená",J94,0)</f>
        <v>0</v>
      </c>
      <c r="BG94" s="219">
        <f>IF(N94="zákl. přenesená",J94,0)</f>
        <v>0</v>
      </c>
      <c r="BH94" s="219">
        <f>IF(N94="sníž. přenesená",J94,0)</f>
        <v>0</v>
      </c>
      <c r="BI94" s="219">
        <f>IF(N94="nulová",J94,0)</f>
        <v>0</v>
      </c>
      <c r="BJ94" s="19" t="s">
        <v>83</v>
      </c>
      <c r="BK94" s="219">
        <f>ROUND(I94*H94,2)</f>
        <v>0</v>
      </c>
      <c r="BL94" s="19" t="s">
        <v>155</v>
      </c>
      <c r="BM94" s="218" t="s">
        <v>185</v>
      </c>
    </row>
    <row r="95" s="2" customFormat="1">
      <c r="A95" s="40"/>
      <c r="B95" s="41"/>
      <c r="C95" s="42"/>
      <c r="D95" s="232" t="s">
        <v>186</v>
      </c>
      <c r="E95" s="42"/>
      <c r="F95" s="233" t="s">
        <v>187</v>
      </c>
      <c r="G95" s="42"/>
      <c r="H95" s="42"/>
      <c r="I95" s="234"/>
      <c r="J95" s="42"/>
      <c r="K95" s="42"/>
      <c r="L95" s="46"/>
      <c r="M95" s="235"/>
      <c r="N95" s="236"/>
      <c r="O95" s="86"/>
      <c r="P95" s="86"/>
      <c r="Q95" s="86"/>
      <c r="R95" s="86"/>
      <c r="S95" s="86"/>
      <c r="T95" s="87"/>
      <c r="U95" s="40"/>
      <c r="V95" s="40"/>
      <c r="W95" s="40"/>
      <c r="X95" s="40"/>
      <c r="Y95" s="40"/>
      <c r="Z95" s="40"/>
      <c r="AA95" s="40"/>
      <c r="AB95" s="40"/>
      <c r="AC95" s="40"/>
      <c r="AD95" s="40"/>
      <c r="AE95" s="40"/>
      <c r="AT95" s="19" t="s">
        <v>186</v>
      </c>
      <c r="AU95" s="19" t="s">
        <v>85</v>
      </c>
    </row>
    <row r="96" s="2" customFormat="1" ht="37.8" customHeight="1">
      <c r="A96" s="40"/>
      <c r="B96" s="41"/>
      <c r="C96" s="207" t="s">
        <v>85</v>
      </c>
      <c r="D96" s="207" t="s">
        <v>140</v>
      </c>
      <c r="E96" s="208" t="s">
        <v>188</v>
      </c>
      <c r="F96" s="209" t="s">
        <v>189</v>
      </c>
      <c r="G96" s="210" t="s">
        <v>184</v>
      </c>
      <c r="H96" s="211">
        <v>231</v>
      </c>
      <c r="I96" s="212"/>
      <c r="J96" s="213">
        <f>ROUND(I96*H96,2)</f>
        <v>0</v>
      </c>
      <c r="K96" s="209" t="s">
        <v>148</v>
      </c>
      <c r="L96" s="46"/>
      <c r="M96" s="214" t="s">
        <v>19</v>
      </c>
      <c r="N96" s="215" t="s">
        <v>47</v>
      </c>
      <c r="O96" s="86"/>
      <c r="P96" s="216">
        <f>O96*H96</f>
        <v>0</v>
      </c>
      <c r="Q96" s="216">
        <v>0</v>
      </c>
      <c r="R96" s="216">
        <f>Q96*H96</f>
        <v>0</v>
      </c>
      <c r="S96" s="216">
        <v>0.28999999999999998</v>
      </c>
      <c r="T96" s="217">
        <f>S96*H96</f>
        <v>66.989999999999995</v>
      </c>
      <c r="U96" s="40"/>
      <c r="V96" s="40"/>
      <c r="W96" s="40"/>
      <c r="X96" s="40"/>
      <c r="Y96" s="40"/>
      <c r="Z96" s="40"/>
      <c r="AA96" s="40"/>
      <c r="AB96" s="40"/>
      <c r="AC96" s="40"/>
      <c r="AD96" s="40"/>
      <c r="AE96" s="40"/>
      <c r="AR96" s="218" t="s">
        <v>155</v>
      </c>
      <c r="AT96" s="218" t="s">
        <v>140</v>
      </c>
      <c r="AU96" s="218" t="s">
        <v>85</v>
      </c>
      <c r="AY96" s="19" t="s">
        <v>139</v>
      </c>
      <c r="BE96" s="219">
        <f>IF(N96="základní",J96,0)</f>
        <v>0</v>
      </c>
      <c r="BF96" s="219">
        <f>IF(N96="snížená",J96,0)</f>
        <v>0</v>
      </c>
      <c r="BG96" s="219">
        <f>IF(N96="zákl. přenesená",J96,0)</f>
        <v>0</v>
      </c>
      <c r="BH96" s="219">
        <f>IF(N96="sníž. přenesená",J96,0)</f>
        <v>0</v>
      </c>
      <c r="BI96" s="219">
        <f>IF(N96="nulová",J96,0)</f>
        <v>0</v>
      </c>
      <c r="BJ96" s="19" t="s">
        <v>83</v>
      </c>
      <c r="BK96" s="219">
        <f>ROUND(I96*H96,2)</f>
        <v>0</v>
      </c>
      <c r="BL96" s="19" t="s">
        <v>155</v>
      </c>
      <c r="BM96" s="218" t="s">
        <v>190</v>
      </c>
    </row>
    <row r="97" s="2" customFormat="1">
      <c r="A97" s="40"/>
      <c r="B97" s="41"/>
      <c r="C97" s="42"/>
      <c r="D97" s="232" t="s">
        <v>186</v>
      </c>
      <c r="E97" s="42"/>
      <c r="F97" s="233" t="s">
        <v>191</v>
      </c>
      <c r="G97" s="42"/>
      <c r="H97" s="42"/>
      <c r="I97" s="234"/>
      <c r="J97" s="42"/>
      <c r="K97" s="42"/>
      <c r="L97" s="46"/>
      <c r="M97" s="235"/>
      <c r="N97" s="236"/>
      <c r="O97" s="86"/>
      <c r="P97" s="86"/>
      <c r="Q97" s="86"/>
      <c r="R97" s="86"/>
      <c r="S97" s="86"/>
      <c r="T97" s="87"/>
      <c r="U97" s="40"/>
      <c r="V97" s="40"/>
      <c r="W97" s="40"/>
      <c r="X97" s="40"/>
      <c r="Y97" s="40"/>
      <c r="Z97" s="40"/>
      <c r="AA97" s="40"/>
      <c r="AB97" s="40"/>
      <c r="AC97" s="40"/>
      <c r="AD97" s="40"/>
      <c r="AE97" s="40"/>
      <c r="AT97" s="19" t="s">
        <v>186</v>
      </c>
      <c r="AU97" s="19" t="s">
        <v>85</v>
      </c>
    </row>
    <row r="98" s="13" customFormat="1">
      <c r="A98" s="13"/>
      <c r="B98" s="237"/>
      <c r="C98" s="238"/>
      <c r="D98" s="232" t="s">
        <v>192</v>
      </c>
      <c r="E98" s="239" t="s">
        <v>19</v>
      </c>
      <c r="F98" s="240" t="s">
        <v>193</v>
      </c>
      <c r="G98" s="238"/>
      <c r="H98" s="241">
        <v>231</v>
      </c>
      <c r="I98" s="242"/>
      <c r="J98" s="238"/>
      <c r="K98" s="238"/>
      <c r="L98" s="243"/>
      <c r="M98" s="244"/>
      <c r="N98" s="245"/>
      <c r="O98" s="245"/>
      <c r="P98" s="245"/>
      <c r="Q98" s="245"/>
      <c r="R98" s="245"/>
      <c r="S98" s="245"/>
      <c r="T98" s="246"/>
      <c r="U98" s="13"/>
      <c r="V98" s="13"/>
      <c r="W98" s="13"/>
      <c r="X98" s="13"/>
      <c r="Y98" s="13"/>
      <c r="Z98" s="13"/>
      <c r="AA98" s="13"/>
      <c r="AB98" s="13"/>
      <c r="AC98" s="13"/>
      <c r="AD98" s="13"/>
      <c r="AE98" s="13"/>
      <c r="AT98" s="247" t="s">
        <v>192</v>
      </c>
      <c r="AU98" s="247" t="s">
        <v>85</v>
      </c>
      <c r="AV98" s="13" t="s">
        <v>85</v>
      </c>
      <c r="AW98" s="13" t="s">
        <v>35</v>
      </c>
      <c r="AX98" s="13" t="s">
        <v>83</v>
      </c>
      <c r="AY98" s="247" t="s">
        <v>139</v>
      </c>
    </row>
    <row r="99" s="11" customFormat="1" ht="22.8" customHeight="1">
      <c r="A99" s="11"/>
      <c r="B99" s="193"/>
      <c r="C99" s="194"/>
      <c r="D99" s="195" t="s">
        <v>75</v>
      </c>
      <c r="E99" s="230" t="s">
        <v>138</v>
      </c>
      <c r="F99" s="230" t="s">
        <v>194</v>
      </c>
      <c r="G99" s="194"/>
      <c r="H99" s="194"/>
      <c r="I99" s="197"/>
      <c r="J99" s="231">
        <f>BK99</f>
        <v>0</v>
      </c>
      <c r="K99" s="194"/>
      <c r="L99" s="199"/>
      <c r="M99" s="200"/>
      <c r="N99" s="201"/>
      <c r="O99" s="201"/>
      <c r="P99" s="202">
        <f>SUM(P100:P109)</f>
        <v>0</v>
      </c>
      <c r="Q99" s="201"/>
      <c r="R99" s="202">
        <f>SUM(R100:R109)</f>
        <v>167.62284000000003</v>
      </c>
      <c r="S99" s="201"/>
      <c r="T99" s="203">
        <f>SUM(T100:T109)</f>
        <v>0</v>
      </c>
      <c r="U99" s="11"/>
      <c r="V99" s="11"/>
      <c r="W99" s="11"/>
      <c r="X99" s="11"/>
      <c r="Y99" s="11"/>
      <c r="Z99" s="11"/>
      <c r="AA99" s="11"/>
      <c r="AB99" s="11"/>
      <c r="AC99" s="11"/>
      <c r="AD99" s="11"/>
      <c r="AE99" s="11"/>
      <c r="AR99" s="204" t="s">
        <v>83</v>
      </c>
      <c r="AT99" s="205" t="s">
        <v>75</v>
      </c>
      <c r="AU99" s="205" t="s">
        <v>83</v>
      </c>
      <c r="AY99" s="204" t="s">
        <v>139</v>
      </c>
      <c r="BK99" s="206">
        <f>SUM(BK100:BK109)</f>
        <v>0</v>
      </c>
    </row>
    <row r="100" s="2" customFormat="1" ht="14.4" customHeight="1">
      <c r="A100" s="40"/>
      <c r="B100" s="41"/>
      <c r="C100" s="207" t="s">
        <v>150</v>
      </c>
      <c r="D100" s="207" t="s">
        <v>140</v>
      </c>
      <c r="E100" s="208" t="s">
        <v>195</v>
      </c>
      <c r="F100" s="209" t="s">
        <v>196</v>
      </c>
      <c r="G100" s="210" t="s">
        <v>184</v>
      </c>
      <c r="H100" s="211">
        <v>231</v>
      </c>
      <c r="I100" s="212"/>
      <c r="J100" s="213">
        <f>ROUND(I100*H100,2)</f>
        <v>0</v>
      </c>
      <c r="K100" s="209" t="s">
        <v>148</v>
      </c>
      <c r="L100" s="46"/>
      <c r="M100" s="214" t="s">
        <v>19</v>
      </c>
      <c r="N100" s="215" t="s">
        <v>47</v>
      </c>
      <c r="O100" s="86"/>
      <c r="P100" s="216">
        <f>O100*H100</f>
        <v>0</v>
      </c>
      <c r="Q100" s="216">
        <v>0.46000000000000002</v>
      </c>
      <c r="R100" s="216">
        <f>Q100*H100</f>
        <v>106.26000000000001</v>
      </c>
      <c r="S100" s="216">
        <v>0</v>
      </c>
      <c r="T100" s="217">
        <f>S100*H100</f>
        <v>0</v>
      </c>
      <c r="U100" s="40"/>
      <c r="V100" s="40"/>
      <c r="W100" s="40"/>
      <c r="X100" s="40"/>
      <c r="Y100" s="40"/>
      <c r="Z100" s="40"/>
      <c r="AA100" s="40"/>
      <c r="AB100" s="40"/>
      <c r="AC100" s="40"/>
      <c r="AD100" s="40"/>
      <c r="AE100" s="40"/>
      <c r="AR100" s="218" t="s">
        <v>155</v>
      </c>
      <c r="AT100" s="218" t="s">
        <v>140</v>
      </c>
      <c r="AU100" s="218" t="s">
        <v>85</v>
      </c>
      <c r="AY100" s="19" t="s">
        <v>139</v>
      </c>
      <c r="BE100" s="219">
        <f>IF(N100="základní",J100,0)</f>
        <v>0</v>
      </c>
      <c r="BF100" s="219">
        <f>IF(N100="snížená",J100,0)</f>
        <v>0</v>
      </c>
      <c r="BG100" s="219">
        <f>IF(N100="zákl. přenesená",J100,0)</f>
        <v>0</v>
      </c>
      <c r="BH100" s="219">
        <f>IF(N100="sníž. přenesená",J100,0)</f>
        <v>0</v>
      </c>
      <c r="BI100" s="219">
        <f>IF(N100="nulová",J100,0)</f>
        <v>0</v>
      </c>
      <c r="BJ100" s="19" t="s">
        <v>83</v>
      </c>
      <c r="BK100" s="219">
        <f>ROUND(I100*H100,2)</f>
        <v>0</v>
      </c>
      <c r="BL100" s="19" t="s">
        <v>155</v>
      </c>
      <c r="BM100" s="218" t="s">
        <v>197</v>
      </c>
    </row>
    <row r="101" s="13" customFormat="1">
      <c r="A101" s="13"/>
      <c r="B101" s="237"/>
      <c r="C101" s="238"/>
      <c r="D101" s="232" t="s">
        <v>192</v>
      </c>
      <c r="E101" s="239" t="s">
        <v>19</v>
      </c>
      <c r="F101" s="240" t="s">
        <v>193</v>
      </c>
      <c r="G101" s="238"/>
      <c r="H101" s="241">
        <v>231</v>
      </c>
      <c r="I101" s="242"/>
      <c r="J101" s="238"/>
      <c r="K101" s="238"/>
      <c r="L101" s="243"/>
      <c r="M101" s="244"/>
      <c r="N101" s="245"/>
      <c r="O101" s="245"/>
      <c r="P101" s="245"/>
      <c r="Q101" s="245"/>
      <c r="R101" s="245"/>
      <c r="S101" s="245"/>
      <c r="T101" s="246"/>
      <c r="U101" s="13"/>
      <c r="V101" s="13"/>
      <c r="W101" s="13"/>
      <c r="X101" s="13"/>
      <c r="Y101" s="13"/>
      <c r="Z101" s="13"/>
      <c r="AA101" s="13"/>
      <c r="AB101" s="13"/>
      <c r="AC101" s="13"/>
      <c r="AD101" s="13"/>
      <c r="AE101" s="13"/>
      <c r="AT101" s="247" t="s">
        <v>192</v>
      </c>
      <c r="AU101" s="247" t="s">
        <v>85</v>
      </c>
      <c r="AV101" s="13" t="s">
        <v>85</v>
      </c>
      <c r="AW101" s="13" t="s">
        <v>35</v>
      </c>
      <c r="AX101" s="13" t="s">
        <v>83</v>
      </c>
      <c r="AY101" s="247" t="s">
        <v>139</v>
      </c>
    </row>
    <row r="102" s="2" customFormat="1" ht="14.4" customHeight="1">
      <c r="A102" s="40"/>
      <c r="B102" s="41"/>
      <c r="C102" s="207" t="s">
        <v>155</v>
      </c>
      <c r="D102" s="207" t="s">
        <v>140</v>
      </c>
      <c r="E102" s="208" t="s">
        <v>198</v>
      </c>
      <c r="F102" s="209" t="s">
        <v>199</v>
      </c>
      <c r="G102" s="210" t="s">
        <v>184</v>
      </c>
      <c r="H102" s="211">
        <v>231</v>
      </c>
      <c r="I102" s="212"/>
      <c r="J102" s="213">
        <f>ROUND(I102*H102,2)</f>
        <v>0</v>
      </c>
      <c r="K102" s="209" t="s">
        <v>148</v>
      </c>
      <c r="L102" s="46"/>
      <c r="M102" s="214" t="s">
        <v>19</v>
      </c>
      <c r="N102" s="215" t="s">
        <v>47</v>
      </c>
      <c r="O102" s="86"/>
      <c r="P102" s="216">
        <f>O102*H102</f>
        <v>0</v>
      </c>
      <c r="Q102" s="216">
        <v>0.0060099999999999997</v>
      </c>
      <c r="R102" s="216">
        <f>Q102*H102</f>
        <v>1.3883099999999999</v>
      </c>
      <c r="S102" s="216">
        <v>0</v>
      </c>
      <c r="T102" s="217">
        <f>S102*H102</f>
        <v>0</v>
      </c>
      <c r="U102" s="40"/>
      <c r="V102" s="40"/>
      <c r="W102" s="40"/>
      <c r="X102" s="40"/>
      <c r="Y102" s="40"/>
      <c r="Z102" s="40"/>
      <c r="AA102" s="40"/>
      <c r="AB102" s="40"/>
      <c r="AC102" s="40"/>
      <c r="AD102" s="40"/>
      <c r="AE102" s="40"/>
      <c r="AR102" s="218" t="s">
        <v>155</v>
      </c>
      <c r="AT102" s="218" t="s">
        <v>140</v>
      </c>
      <c r="AU102" s="218" t="s">
        <v>85</v>
      </c>
      <c r="AY102" s="19" t="s">
        <v>139</v>
      </c>
      <c r="BE102" s="219">
        <f>IF(N102="základní",J102,0)</f>
        <v>0</v>
      </c>
      <c r="BF102" s="219">
        <f>IF(N102="snížená",J102,0)</f>
        <v>0</v>
      </c>
      <c r="BG102" s="219">
        <f>IF(N102="zákl. přenesená",J102,0)</f>
        <v>0</v>
      </c>
      <c r="BH102" s="219">
        <f>IF(N102="sníž. přenesená",J102,0)</f>
        <v>0</v>
      </c>
      <c r="BI102" s="219">
        <f>IF(N102="nulová",J102,0)</f>
        <v>0</v>
      </c>
      <c r="BJ102" s="19" t="s">
        <v>83</v>
      </c>
      <c r="BK102" s="219">
        <f>ROUND(I102*H102,2)</f>
        <v>0</v>
      </c>
      <c r="BL102" s="19" t="s">
        <v>155</v>
      </c>
      <c r="BM102" s="218" t="s">
        <v>200</v>
      </c>
    </row>
    <row r="103" s="2" customFormat="1" ht="14.4" customHeight="1">
      <c r="A103" s="40"/>
      <c r="B103" s="41"/>
      <c r="C103" s="207" t="s">
        <v>138</v>
      </c>
      <c r="D103" s="207" t="s">
        <v>140</v>
      </c>
      <c r="E103" s="208" t="s">
        <v>201</v>
      </c>
      <c r="F103" s="209" t="s">
        <v>202</v>
      </c>
      <c r="G103" s="210" t="s">
        <v>184</v>
      </c>
      <c r="H103" s="211">
        <v>231</v>
      </c>
      <c r="I103" s="212"/>
      <c r="J103" s="213">
        <f>ROUND(I103*H103,2)</f>
        <v>0</v>
      </c>
      <c r="K103" s="209" t="s">
        <v>148</v>
      </c>
      <c r="L103" s="46"/>
      <c r="M103" s="214" t="s">
        <v>19</v>
      </c>
      <c r="N103" s="215" t="s">
        <v>47</v>
      </c>
      <c r="O103" s="86"/>
      <c r="P103" s="216">
        <f>O103*H103</f>
        <v>0</v>
      </c>
      <c r="Q103" s="216">
        <v>0.00031</v>
      </c>
      <c r="R103" s="216">
        <f>Q103*H103</f>
        <v>0.071609999999999993</v>
      </c>
      <c r="S103" s="216">
        <v>0</v>
      </c>
      <c r="T103" s="217">
        <f>S103*H103</f>
        <v>0</v>
      </c>
      <c r="U103" s="40"/>
      <c r="V103" s="40"/>
      <c r="W103" s="40"/>
      <c r="X103" s="40"/>
      <c r="Y103" s="40"/>
      <c r="Z103" s="40"/>
      <c r="AA103" s="40"/>
      <c r="AB103" s="40"/>
      <c r="AC103" s="40"/>
      <c r="AD103" s="40"/>
      <c r="AE103" s="40"/>
      <c r="AR103" s="218" t="s">
        <v>155</v>
      </c>
      <c r="AT103" s="218" t="s">
        <v>140</v>
      </c>
      <c r="AU103" s="218" t="s">
        <v>85</v>
      </c>
      <c r="AY103" s="19" t="s">
        <v>139</v>
      </c>
      <c r="BE103" s="219">
        <f>IF(N103="základní",J103,0)</f>
        <v>0</v>
      </c>
      <c r="BF103" s="219">
        <f>IF(N103="snížená",J103,0)</f>
        <v>0</v>
      </c>
      <c r="BG103" s="219">
        <f>IF(N103="zákl. přenesená",J103,0)</f>
        <v>0</v>
      </c>
      <c r="BH103" s="219">
        <f>IF(N103="sníž. přenesená",J103,0)</f>
        <v>0</v>
      </c>
      <c r="BI103" s="219">
        <f>IF(N103="nulová",J103,0)</f>
        <v>0</v>
      </c>
      <c r="BJ103" s="19" t="s">
        <v>83</v>
      </c>
      <c r="BK103" s="219">
        <f>ROUND(I103*H103,2)</f>
        <v>0</v>
      </c>
      <c r="BL103" s="19" t="s">
        <v>155</v>
      </c>
      <c r="BM103" s="218" t="s">
        <v>203</v>
      </c>
    </row>
    <row r="104" s="2" customFormat="1" ht="24.15" customHeight="1">
      <c r="A104" s="40"/>
      <c r="B104" s="41"/>
      <c r="C104" s="207" t="s">
        <v>162</v>
      </c>
      <c r="D104" s="207" t="s">
        <v>140</v>
      </c>
      <c r="E104" s="208" t="s">
        <v>204</v>
      </c>
      <c r="F104" s="209" t="s">
        <v>205</v>
      </c>
      <c r="G104" s="210" t="s">
        <v>184</v>
      </c>
      <c r="H104" s="211">
        <v>231</v>
      </c>
      <c r="I104" s="212"/>
      <c r="J104" s="213">
        <f>ROUND(I104*H104,2)</f>
        <v>0</v>
      </c>
      <c r="K104" s="209" t="s">
        <v>148</v>
      </c>
      <c r="L104" s="46"/>
      <c r="M104" s="214" t="s">
        <v>19</v>
      </c>
      <c r="N104" s="215" t="s">
        <v>47</v>
      </c>
      <c r="O104" s="86"/>
      <c r="P104" s="216">
        <f>O104*H104</f>
        <v>0</v>
      </c>
      <c r="Q104" s="216">
        <v>0.12966</v>
      </c>
      <c r="R104" s="216">
        <f>Q104*H104</f>
        <v>29.951460000000001</v>
      </c>
      <c r="S104" s="216">
        <v>0</v>
      </c>
      <c r="T104" s="217">
        <f>S104*H104</f>
        <v>0</v>
      </c>
      <c r="U104" s="40"/>
      <c r="V104" s="40"/>
      <c r="W104" s="40"/>
      <c r="X104" s="40"/>
      <c r="Y104" s="40"/>
      <c r="Z104" s="40"/>
      <c r="AA104" s="40"/>
      <c r="AB104" s="40"/>
      <c r="AC104" s="40"/>
      <c r="AD104" s="40"/>
      <c r="AE104" s="40"/>
      <c r="AR104" s="218" t="s">
        <v>155</v>
      </c>
      <c r="AT104" s="218" t="s">
        <v>140</v>
      </c>
      <c r="AU104" s="218" t="s">
        <v>85</v>
      </c>
      <c r="AY104" s="19" t="s">
        <v>139</v>
      </c>
      <c r="BE104" s="219">
        <f>IF(N104="základní",J104,0)</f>
        <v>0</v>
      </c>
      <c r="BF104" s="219">
        <f>IF(N104="snížená",J104,0)</f>
        <v>0</v>
      </c>
      <c r="BG104" s="219">
        <f>IF(N104="zákl. přenesená",J104,0)</f>
        <v>0</v>
      </c>
      <c r="BH104" s="219">
        <f>IF(N104="sníž. přenesená",J104,0)</f>
        <v>0</v>
      </c>
      <c r="BI104" s="219">
        <f>IF(N104="nulová",J104,0)</f>
        <v>0</v>
      </c>
      <c r="BJ104" s="19" t="s">
        <v>83</v>
      </c>
      <c r="BK104" s="219">
        <f>ROUND(I104*H104,2)</f>
        <v>0</v>
      </c>
      <c r="BL104" s="19" t="s">
        <v>155</v>
      </c>
      <c r="BM104" s="218" t="s">
        <v>206</v>
      </c>
    </row>
    <row r="105" s="2" customFormat="1">
      <c r="A105" s="40"/>
      <c r="B105" s="41"/>
      <c r="C105" s="42"/>
      <c r="D105" s="232" t="s">
        <v>186</v>
      </c>
      <c r="E105" s="42"/>
      <c r="F105" s="233" t="s">
        <v>207</v>
      </c>
      <c r="G105" s="42"/>
      <c r="H105" s="42"/>
      <c r="I105" s="234"/>
      <c r="J105" s="42"/>
      <c r="K105" s="42"/>
      <c r="L105" s="46"/>
      <c r="M105" s="235"/>
      <c r="N105" s="236"/>
      <c r="O105" s="86"/>
      <c r="P105" s="86"/>
      <c r="Q105" s="86"/>
      <c r="R105" s="86"/>
      <c r="S105" s="86"/>
      <c r="T105" s="87"/>
      <c r="U105" s="40"/>
      <c r="V105" s="40"/>
      <c r="W105" s="40"/>
      <c r="X105" s="40"/>
      <c r="Y105" s="40"/>
      <c r="Z105" s="40"/>
      <c r="AA105" s="40"/>
      <c r="AB105" s="40"/>
      <c r="AC105" s="40"/>
      <c r="AD105" s="40"/>
      <c r="AE105" s="40"/>
      <c r="AT105" s="19" t="s">
        <v>186</v>
      </c>
      <c r="AU105" s="19" t="s">
        <v>85</v>
      </c>
    </row>
    <row r="106" s="13" customFormat="1">
      <c r="A106" s="13"/>
      <c r="B106" s="237"/>
      <c r="C106" s="238"/>
      <c r="D106" s="232" t="s">
        <v>192</v>
      </c>
      <c r="E106" s="239" t="s">
        <v>19</v>
      </c>
      <c r="F106" s="240" t="s">
        <v>193</v>
      </c>
      <c r="G106" s="238"/>
      <c r="H106" s="241">
        <v>231</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192</v>
      </c>
      <c r="AU106" s="247" t="s">
        <v>85</v>
      </c>
      <c r="AV106" s="13" t="s">
        <v>85</v>
      </c>
      <c r="AW106" s="13" t="s">
        <v>35</v>
      </c>
      <c r="AX106" s="13" t="s">
        <v>83</v>
      </c>
      <c r="AY106" s="247" t="s">
        <v>139</v>
      </c>
    </row>
    <row r="107" s="2" customFormat="1" ht="24.15" customHeight="1">
      <c r="A107" s="40"/>
      <c r="B107" s="41"/>
      <c r="C107" s="207" t="s">
        <v>167</v>
      </c>
      <c r="D107" s="207" t="s">
        <v>140</v>
      </c>
      <c r="E107" s="208" t="s">
        <v>208</v>
      </c>
      <c r="F107" s="209" t="s">
        <v>209</v>
      </c>
      <c r="G107" s="210" t="s">
        <v>184</v>
      </c>
      <c r="H107" s="211">
        <v>231</v>
      </c>
      <c r="I107" s="212"/>
      <c r="J107" s="213">
        <f>ROUND(I107*H107,2)</f>
        <v>0</v>
      </c>
      <c r="K107" s="209" t="s">
        <v>148</v>
      </c>
      <c r="L107" s="46"/>
      <c r="M107" s="214" t="s">
        <v>19</v>
      </c>
      <c r="N107" s="215" t="s">
        <v>47</v>
      </c>
      <c r="O107" s="86"/>
      <c r="P107" s="216">
        <f>O107*H107</f>
        <v>0</v>
      </c>
      <c r="Q107" s="216">
        <v>0.12966</v>
      </c>
      <c r="R107" s="216">
        <f>Q107*H107</f>
        <v>29.951460000000001</v>
      </c>
      <c r="S107" s="216">
        <v>0</v>
      </c>
      <c r="T107" s="217">
        <f>S107*H107</f>
        <v>0</v>
      </c>
      <c r="U107" s="40"/>
      <c r="V107" s="40"/>
      <c r="W107" s="40"/>
      <c r="X107" s="40"/>
      <c r="Y107" s="40"/>
      <c r="Z107" s="40"/>
      <c r="AA107" s="40"/>
      <c r="AB107" s="40"/>
      <c r="AC107" s="40"/>
      <c r="AD107" s="40"/>
      <c r="AE107" s="40"/>
      <c r="AR107" s="218" t="s">
        <v>155</v>
      </c>
      <c r="AT107" s="218" t="s">
        <v>140</v>
      </c>
      <c r="AU107" s="218" t="s">
        <v>85</v>
      </c>
      <c r="AY107" s="19" t="s">
        <v>139</v>
      </c>
      <c r="BE107" s="219">
        <f>IF(N107="základní",J107,0)</f>
        <v>0</v>
      </c>
      <c r="BF107" s="219">
        <f>IF(N107="snížená",J107,0)</f>
        <v>0</v>
      </c>
      <c r="BG107" s="219">
        <f>IF(N107="zákl. přenesená",J107,0)</f>
        <v>0</v>
      </c>
      <c r="BH107" s="219">
        <f>IF(N107="sníž. přenesená",J107,0)</f>
        <v>0</v>
      </c>
      <c r="BI107" s="219">
        <f>IF(N107="nulová",J107,0)</f>
        <v>0</v>
      </c>
      <c r="BJ107" s="19" t="s">
        <v>83</v>
      </c>
      <c r="BK107" s="219">
        <f>ROUND(I107*H107,2)</f>
        <v>0</v>
      </c>
      <c r="BL107" s="19" t="s">
        <v>155</v>
      </c>
      <c r="BM107" s="218" t="s">
        <v>210</v>
      </c>
    </row>
    <row r="108" s="2" customFormat="1">
      <c r="A108" s="40"/>
      <c r="B108" s="41"/>
      <c r="C108" s="42"/>
      <c r="D108" s="232" t="s">
        <v>186</v>
      </c>
      <c r="E108" s="42"/>
      <c r="F108" s="233" t="s">
        <v>211</v>
      </c>
      <c r="G108" s="42"/>
      <c r="H108" s="42"/>
      <c r="I108" s="234"/>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186</v>
      </c>
      <c r="AU108" s="19" t="s">
        <v>85</v>
      </c>
    </row>
    <row r="109" s="13" customFormat="1">
      <c r="A109" s="13"/>
      <c r="B109" s="237"/>
      <c r="C109" s="238"/>
      <c r="D109" s="232" t="s">
        <v>192</v>
      </c>
      <c r="E109" s="239" t="s">
        <v>19</v>
      </c>
      <c r="F109" s="240" t="s">
        <v>193</v>
      </c>
      <c r="G109" s="238"/>
      <c r="H109" s="241">
        <v>231</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192</v>
      </c>
      <c r="AU109" s="247" t="s">
        <v>85</v>
      </c>
      <c r="AV109" s="13" t="s">
        <v>85</v>
      </c>
      <c r="AW109" s="13" t="s">
        <v>35</v>
      </c>
      <c r="AX109" s="13" t="s">
        <v>83</v>
      </c>
      <c r="AY109" s="247" t="s">
        <v>139</v>
      </c>
    </row>
    <row r="110" s="11" customFormat="1" ht="22.8" customHeight="1">
      <c r="A110" s="11"/>
      <c r="B110" s="193"/>
      <c r="C110" s="194"/>
      <c r="D110" s="195" t="s">
        <v>75</v>
      </c>
      <c r="E110" s="230" t="s">
        <v>212</v>
      </c>
      <c r="F110" s="230" t="s">
        <v>213</v>
      </c>
      <c r="G110" s="194"/>
      <c r="H110" s="194"/>
      <c r="I110" s="197"/>
      <c r="J110" s="231">
        <f>BK110</f>
        <v>0</v>
      </c>
      <c r="K110" s="194"/>
      <c r="L110" s="199"/>
      <c r="M110" s="200"/>
      <c r="N110" s="201"/>
      <c r="O110" s="201"/>
      <c r="P110" s="202">
        <f>SUM(P111:P114)</f>
        <v>0</v>
      </c>
      <c r="Q110" s="201"/>
      <c r="R110" s="202">
        <f>SUM(R111:R114)</f>
        <v>14.414160000000001</v>
      </c>
      <c r="S110" s="201"/>
      <c r="T110" s="203">
        <f>SUM(T111:T114)</f>
        <v>0</v>
      </c>
      <c r="U110" s="11"/>
      <c r="V110" s="11"/>
      <c r="W110" s="11"/>
      <c r="X110" s="11"/>
      <c r="Y110" s="11"/>
      <c r="Z110" s="11"/>
      <c r="AA110" s="11"/>
      <c r="AB110" s="11"/>
      <c r="AC110" s="11"/>
      <c r="AD110" s="11"/>
      <c r="AE110" s="11"/>
      <c r="AR110" s="204" t="s">
        <v>83</v>
      </c>
      <c r="AT110" s="205" t="s">
        <v>75</v>
      </c>
      <c r="AU110" s="205" t="s">
        <v>83</v>
      </c>
      <c r="AY110" s="204" t="s">
        <v>139</v>
      </c>
      <c r="BK110" s="206">
        <f>SUM(BK111:BK114)</f>
        <v>0</v>
      </c>
    </row>
    <row r="111" s="2" customFormat="1" ht="24.15" customHeight="1">
      <c r="A111" s="40"/>
      <c r="B111" s="41"/>
      <c r="C111" s="207" t="s">
        <v>214</v>
      </c>
      <c r="D111" s="207" t="s">
        <v>140</v>
      </c>
      <c r="E111" s="208" t="s">
        <v>215</v>
      </c>
      <c r="F111" s="209" t="s">
        <v>216</v>
      </c>
      <c r="G111" s="210" t="s">
        <v>217</v>
      </c>
      <c r="H111" s="211">
        <v>54.5</v>
      </c>
      <c r="I111" s="212"/>
      <c r="J111" s="213">
        <f>ROUND(I111*H111,2)</f>
        <v>0</v>
      </c>
      <c r="K111" s="209" t="s">
        <v>148</v>
      </c>
      <c r="L111" s="46"/>
      <c r="M111" s="214" t="s">
        <v>19</v>
      </c>
      <c r="N111" s="215" t="s">
        <v>47</v>
      </c>
      <c r="O111" s="86"/>
      <c r="P111" s="216">
        <f>O111*H111</f>
        <v>0</v>
      </c>
      <c r="Q111" s="216">
        <v>0.15540000000000001</v>
      </c>
      <c r="R111" s="216">
        <f>Q111*H111</f>
        <v>8.4693000000000005</v>
      </c>
      <c r="S111" s="216">
        <v>0</v>
      </c>
      <c r="T111" s="217">
        <f>S111*H111</f>
        <v>0</v>
      </c>
      <c r="U111" s="40"/>
      <c r="V111" s="40"/>
      <c r="W111" s="40"/>
      <c r="X111" s="40"/>
      <c r="Y111" s="40"/>
      <c r="Z111" s="40"/>
      <c r="AA111" s="40"/>
      <c r="AB111" s="40"/>
      <c r="AC111" s="40"/>
      <c r="AD111" s="40"/>
      <c r="AE111" s="40"/>
      <c r="AR111" s="218" t="s">
        <v>155</v>
      </c>
      <c r="AT111" s="218" t="s">
        <v>140</v>
      </c>
      <c r="AU111" s="218" t="s">
        <v>85</v>
      </c>
      <c r="AY111" s="19" t="s">
        <v>139</v>
      </c>
      <c r="BE111" s="219">
        <f>IF(N111="základní",J111,0)</f>
        <v>0</v>
      </c>
      <c r="BF111" s="219">
        <f>IF(N111="snížená",J111,0)</f>
        <v>0</v>
      </c>
      <c r="BG111" s="219">
        <f>IF(N111="zákl. přenesená",J111,0)</f>
        <v>0</v>
      </c>
      <c r="BH111" s="219">
        <f>IF(N111="sníž. přenesená",J111,0)</f>
        <v>0</v>
      </c>
      <c r="BI111" s="219">
        <f>IF(N111="nulová",J111,0)</f>
        <v>0</v>
      </c>
      <c r="BJ111" s="19" t="s">
        <v>83</v>
      </c>
      <c r="BK111" s="219">
        <f>ROUND(I111*H111,2)</f>
        <v>0</v>
      </c>
      <c r="BL111" s="19" t="s">
        <v>155</v>
      </c>
      <c r="BM111" s="218" t="s">
        <v>218</v>
      </c>
    </row>
    <row r="112" s="2" customFormat="1">
      <c r="A112" s="40"/>
      <c r="B112" s="41"/>
      <c r="C112" s="42"/>
      <c r="D112" s="232" t="s">
        <v>186</v>
      </c>
      <c r="E112" s="42"/>
      <c r="F112" s="233" t="s">
        <v>219</v>
      </c>
      <c r="G112" s="42"/>
      <c r="H112" s="42"/>
      <c r="I112" s="234"/>
      <c r="J112" s="42"/>
      <c r="K112" s="42"/>
      <c r="L112" s="46"/>
      <c r="M112" s="235"/>
      <c r="N112" s="236"/>
      <c r="O112" s="86"/>
      <c r="P112" s="86"/>
      <c r="Q112" s="86"/>
      <c r="R112" s="86"/>
      <c r="S112" s="86"/>
      <c r="T112" s="87"/>
      <c r="U112" s="40"/>
      <c r="V112" s="40"/>
      <c r="W112" s="40"/>
      <c r="X112" s="40"/>
      <c r="Y112" s="40"/>
      <c r="Z112" s="40"/>
      <c r="AA112" s="40"/>
      <c r="AB112" s="40"/>
      <c r="AC112" s="40"/>
      <c r="AD112" s="40"/>
      <c r="AE112" s="40"/>
      <c r="AT112" s="19" t="s">
        <v>186</v>
      </c>
      <c r="AU112" s="19" t="s">
        <v>85</v>
      </c>
    </row>
    <row r="113" s="2" customFormat="1" ht="14.4" customHeight="1">
      <c r="A113" s="40"/>
      <c r="B113" s="41"/>
      <c r="C113" s="248" t="s">
        <v>212</v>
      </c>
      <c r="D113" s="248" t="s">
        <v>220</v>
      </c>
      <c r="E113" s="249" t="s">
        <v>221</v>
      </c>
      <c r="F113" s="250" t="s">
        <v>222</v>
      </c>
      <c r="G113" s="251" t="s">
        <v>217</v>
      </c>
      <c r="H113" s="252">
        <v>55.045000000000002</v>
      </c>
      <c r="I113" s="253"/>
      <c r="J113" s="254">
        <f>ROUND(I113*H113,2)</f>
        <v>0</v>
      </c>
      <c r="K113" s="250" t="s">
        <v>148</v>
      </c>
      <c r="L113" s="255"/>
      <c r="M113" s="256" t="s">
        <v>19</v>
      </c>
      <c r="N113" s="257" t="s">
        <v>47</v>
      </c>
      <c r="O113" s="86"/>
      <c r="P113" s="216">
        <f>O113*H113</f>
        <v>0</v>
      </c>
      <c r="Q113" s="216">
        <v>0.108</v>
      </c>
      <c r="R113" s="216">
        <f>Q113*H113</f>
        <v>5.9448600000000003</v>
      </c>
      <c r="S113" s="216">
        <v>0</v>
      </c>
      <c r="T113" s="217">
        <f>S113*H113</f>
        <v>0</v>
      </c>
      <c r="U113" s="40"/>
      <c r="V113" s="40"/>
      <c r="W113" s="40"/>
      <c r="X113" s="40"/>
      <c r="Y113" s="40"/>
      <c r="Z113" s="40"/>
      <c r="AA113" s="40"/>
      <c r="AB113" s="40"/>
      <c r="AC113" s="40"/>
      <c r="AD113" s="40"/>
      <c r="AE113" s="40"/>
      <c r="AR113" s="218" t="s">
        <v>214</v>
      </c>
      <c r="AT113" s="218" t="s">
        <v>220</v>
      </c>
      <c r="AU113" s="218" t="s">
        <v>85</v>
      </c>
      <c r="AY113" s="19" t="s">
        <v>139</v>
      </c>
      <c r="BE113" s="219">
        <f>IF(N113="základní",J113,0)</f>
        <v>0</v>
      </c>
      <c r="BF113" s="219">
        <f>IF(N113="snížená",J113,0)</f>
        <v>0</v>
      </c>
      <c r="BG113" s="219">
        <f>IF(N113="zákl. přenesená",J113,0)</f>
        <v>0</v>
      </c>
      <c r="BH113" s="219">
        <f>IF(N113="sníž. přenesená",J113,0)</f>
        <v>0</v>
      </c>
      <c r="BI113" s="219">
        <f>IF(N113="nulová",J113,0)</f>
        <v>0</v>
      </c>
      <c r="BJ113" s="19" t="s">
        <v>83</v>
      </c>
      <c r="BK113" s="219">
        <f>ROUND(I113*H113,2)</f>
        <v>0</v>
      </c>
      <c r="BL113" s="19" t="s">
        <v>155</v>
      </c>
      <c r="BM113" s="218" t="s">
        <v>223</v>
      </c>
    </row>
    <row r="114" s="13" customFormat="1">
      <c r="A114" s="13"/>
      <c r="B114" s="237"/>
      <c r="C114" s="238"/>
      <c r="D114" s="232" t="s">
        <v>192</v>
      </c>
      <c r="E114" s="238"/>
      <c r="F114" s="240" t="s">
        <v>224</v>
      </c>
      <c r="G114" s="238"/>
      <c r="H114" s="241">
        <v>55.045000000000002</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192</v>
      </c>
      <c r="AU114" s="247" t="s">
        <v>85</v>
      </c>
      <c r="AV114" s="13" t="s">
        <v>85</v>
      </c>
      <c r="AW114" s="13" t="s">
        <v>4</v>
      </c>
      <c r="AX114" s="13" t="s">
        <v>83</v>
      </c>
      <c r="AY114" s="247" t="s">
        <v>139</v>
      </c>
    </row>
    <row r="115" s="11" customFormat="1" ht="22.8" customHeight="1">
      <c r="A115" s="11"/>
      <c r="B115" s="193"/>
      <c r="C115" s="194"/>
      <c r="D115" s="195" t="s">
        <v>75</v>
      </c>
      <c r="E115" s="230" t="s">
        <v>225</v>
      </c>
      <c r="F115" s="230" t="s">
        <v>226</v>
      </c>
      <c r="G115" s="194"/>
      <c r="H115" s="194"/>
      <c r="I115" s="197"/>
      <c r="J115" s="231">
        <f>BK115</f>
        <v>0</v>
      </c>
      <c r="K115" s="194"/>
      <c r="L115" s="199"/>
      <c r="M115" s="200"/>
      <c r="N115" s="201"/>
      <c r="O115" s="201"/>
      <c r="P115" s="202">
        <f>SUM(P116:P123)</f>
        <v>0</v>
      </c>
      <c r="Q115" s="201"/>
      <c r="R115" s="202">
        <f>SUM(R116:R123)</f>
        <v>0</v>
      </c>
      <c r="S115" s="201"/>
      <c r="T115" s="203">
        <f>SUM(T116:T123)</f>
        <v>0</v>
      </c>
      <c r="U115" s="11"/>
      <c r="V115" s="11"/>
      <c r="W115" s="11"/>
      <c r="X115" s="11"/>
      <c r="Y115" s="11"/>
      <c r="Z115" s="11"/>
      <c r="AA115" s="11"/>
      <c r="AB115" s="11"/>
      <c r="AC115" s="11"/>
      <c r="AD115" s="11"/>
      <c r="AE115" s="11"/>
      <c r="AR115" s="204" t="s">
        <v>83</v>
      </c>
      <c r="AT115" s="205" t="s">
        <v>75</v>
      </c>
      <c r="AU115" s="205" t="s">
        <v>83</v>
      </c>
      <c r="AY115" s="204" t="s">
        <v>139</v>
      </c>
      <c r="BK115" s="206">
        <f>SUM(BK116:BK123)</f>
        <v>0</v>
      </c>
    </row>
    <row r="116" s="2" customFormat="1" ht="24.15" customHeight="1">
      <c r="A116" s="40"/>
      <c r="B116" s="41"/>
      <c r="C116" s="207" t="s">
        <v>227</v>
      </c>
      <c r="D116" s="207" t="s">
        <v>140</v>
      </c>
      <c r="E116" s="208" t="s">
        <v>228</v>
      </c>
      <c r="F116" s="209" t="s">
        <v>229</v>
      </c>
      <c r="G116" s="210" t="s">
        <v>230</v>
      </c>
      <c r="H116" s="211">
        <v>84.984999999999999</v>
      </c>
      <c r="I116" s="212"/>
      <c r="J116" s="213">
        <f>ROUND(I116*H116,2)</f>
        <v>0</v>
      </c>
      <c r="K116" s="209" t="s">
        <v>148</v>
      </c>
      <c r="L116" s="46"/>
      <c r="M116" s="214" t="s">
        <v>19</v>
      </c>
      <c r="N116" s="215" t="s">
        <v>47</v>
      </c>
      <c r="O116" s="86"/>
      <c r="P116" s="216">
        <f>O116*H116</f>
        <v>0</v>
      </c>
      <c r="Q116" s="216">
        <v>0</v>
      </c>
      <c r="R116" s="216">
        <f>Q116*H116</f>
        <v>0</v>
      </c>
      <c r="S116" s="216">
        <v>0</v>
      </c>
      <c r="T116" s="217">
        <f>S116*H116</f>
        <v>0</v>
      </c>
      <c r="U116" s="40"/>
      <c r="V116" s="40"/>
      <c r="W116" s="40"/>
      <c r="X116" s="40"/>
      <c r="Y116" s="40"/>
      <c r="Z116" s="40"/>
      <c r="AA116" s="40"/>
      <c r="AB116" s="40"/>
      <c r="AC116" s="40"/>
      <c r="AD116" s="40"/>
      <c r="AE116" s="40"/>
      <c r="AR116" s="218" t="s">
        <v>155</v>
      </c>
      <c r="AT116" s="218" t="s">
        <v>140</v>
      </c>
      <c r="AU116" s="218" t="s">
        <v>85</v>
      </c>
      <c r="AY116" s="19" t="s">
        <v>139</v>
      </c>
      <c r="BE116" s="219">
        <f>IF(N116="základní",J116,0)</f>
        <v>0</v>
      </c>
      <c r="BF116" s="219">
        <f>IF(N116="snížená",J116,0)</f>
        <v>0</v>
      </c>
      <c r="BG116" s="219">
        <f>IF(N116="zákl. přenesená",J116,0)</f>
        <v>0</v>
      </c>
      <c r="BH116" s="219">
        <f>IF(N116="sníž. přenesená",J116,0)</f>
        <v>0</v>
      </c>
      <c r="BI116" s="219">
        <f>IF(N116="nulová",J116,0)</f>
        <v>0</v>
      </c>
      <c r="BJ116" s="19" t="s">
        <v>83</v>
      </c>
      <c r="BK116" s="219">
        <f>ROUND(I116*H116,2)</f>
        <v>0</v>
      </c>
      <c r="BL116" s="19" t="s">
        <v>155</v>
      </c>
      <c r="BM116" s="218" t="s">
        <v>231</v>
      </c>
    </row>
    <row r="117" s="2" customFormat="1">
      <c r="A117" s="40"/>
      <c r="B117" s="41"/>
      <c r="C117" s="42"/>
      <c r="D117" s="232" t="s">
        <v>186</v>
      </c>
      <c r="E117" s="42"/>
      <c r="F117" s="233" t="s">
        <v>232</v>
      </c>
      <c r="G117" s="42"/>
      <c r="H117" s="42"/>
      <c r="I117" s="234"/>
      <c r="J117" s="42"/>
      <c r="K117" s="42"/>
      <c r="L117" s="46"/>
      <c r="M117" s="235"/>
      <c r="N117" s="236"/>
      <c r="O117" s="86"/>
      <c r="P117" s="86"/>
      <c r="Q117" s="86"/>
      <c r="R117" s="86"/>
      <c r="S117" s="86"/>
      <c r="T117" s="87"/>
      <c r="U117" s="40"/>
      <c r="V117" s="40"/>
      <c r="W117" s="40"/>
      <c r="X117" s="40"/>
      <c r="Y117" s="40"/>
      <c r="Z117" s="40"/>
      <c r="AA117" s="40"/>
      <c r="AB117" s="40"/>
      <c r="AC117" s="40"/>
      <c r="AD117" s="40"/>
      <c r="AE117" s="40"/>
      <c r="AT117" s="19" t="s">
        <v>186</v>
      </c>
      <c r="AU117" s="19" t="s">
        <v>85</v>
      </c>
    </row>
    <row r="118" s="2" customFormat="1" ht="24.15" customHeight="1">
      <c r="A118" s="40"/>
      <c r="B118" s="41"/>
      <c r="C118" s="207" t="s">
        <v>233</v>
      </c>
      <c r="D118" s="207" t="s">
        <v>140</v>
      </c>
      <c r="E118" s="208" t="s">
        <v>234</v>
      </c>
      <c r="F118" s="209" t="s">
        <v>235</v>
      </c>
      <c r="G118" s="210" t="s">
        <v>230</v>
      </c>
      <c r="H118" s="211">
        <v>764.86500000000001</v>
      </c>
      <c r="I118" s="212"/>
      <c r="J118" s="213">
        <f>ROUND(I118*H118,2)</f>
        <v>0</v>
      </c>
      <c r="K118" s="209" t="s">
        <v>148</v>
      </c>
      <c r="L118" s="46"/>
      <c r="M118" s="214" t="s">
        <v>19</v>
      </c>
      <c r="N118" s="215" t="s">
        <v>47</v>
      </c>
      <c r="O118" s="86"/>
      <c r="P118" s="216">
        <f>O118*H118</f>
        <v>0</v>
      </c>
      <c r="Q118" s="216">
        <v>0</v>
      </c>
      <c r="R118" s="216">
        <f>Q118*H118</f>
        <v>0</v>
      </c>
      <c r="S118" s="216">
        <v>0</v>
      </c>
      <c r="T118" s="217">
        <f>S118*H118</f>
        <v>0</v>
      </c>
      <c r="U118" s="40"/>
      <c r="V118" s="40"/>
      <c r="W118" s="40"/>
      <c r="X118" s="40"/>
      <c r="Y118" s="40"/>
      <c r="Z118" s="40"/>
      <c r="AA118" s="40"/>
      <c r="AB118" s="40"/>
      <c r="AC118" s="40"/>
      <c r="AD118" s="40"/>
      <c r="AE118" s="40"/>
      <c r="AR118" s="218" t="s">
        <v>155</v>
      </c>
      <c r="AT118" s="218" t="s">
        <v>140</v>
      </c>
      <c r="AU118" s="218" t="s">
        <v>85</v>
      </c>
      <c r="AY118" s="19" t="s">
        <v>139</v>
      </c>
      <c r="BE118" s="219">
        <f>IF(N118="základní",J118,0)</f>
        <v>0</v>
      </c>
      <c r="BF118" s="219">
        <f>IF(N118="snížená",J118,0)</f>
        <v>0</v>
      </c>
      <c r="BG118" s="219">
        <f>IF(N118="zákl. přenesená",J118,0)</f>
        <v>0</v>
      </c>
      <c r="BH118" s="219">
        <f>IF(N118="sníž. přenesená",J118,0)</f>
        <v>0</v>
      </c>
      <c r="BI118" s="219">
        <f>IF(N118="nulová",J118,0)</f>
        <v>0</v>
      </c>
      <c r="BJ118" s="19" t="s">
        <v>83</v>
      </c>
      <c r="BK118" s="219">
        <f>ROUND(I118*H118,2)</f>
        <v>0</v>
      </c>
      <c r="BL118" s="19" t="s">
        <v>155</v>
      </c>
      <c r="BM118" s="218" t="s">
        <v>236</v>
      </c>
    </row>
    <row r="119" s="2" customFormat="1">
      <c r="A119" s="40"/>
      <c r="B119" s="41"/>
      <c r="C119" s="42"/>
      <c r="D119" s="232" t="s">
        <v>186</v>
      </c>
      <c r="E119" s="42"/>
      <c r="F119" s="233" t="s">
        <v>232</v>
      </c>
      <c r="G119" s="42"/>
      <c r="H119" s="42"/>
      <c r="I119" s="234"/>
      <c r="J119" s="42"/>
      <c r="K119" s="42"/>
      <c r="L119" s="46"/>
      <c r="M119" s="235"/>
      <c r="N119" s="236"/>
      <c r="O119" s="86"/>
      <c r="P119" s="86"/>
      <c r="Q119" s="86"/>
      <c r="R119" s="86"/>
      <c r="S119" s="86"/>
      <c r="T119" s="87"/>
      <c r="U119" s="40"/>
      <c r="V119" s="40"/>
      <c r="W119" s="40"/>
      <c r="X119" s="40"/>
      <c r="Y119" s="40"/>
      <c r="Z119" s="40"/>
      <c r="AA119" s="40"/>
      <c r="AB119" s="40"/>
      <c r="AC119" s="40"/>
      <c r="AD119" s="40"/>
      <c r="AE119" s="40"/>
      <c r="AT119" s="19" t="s">
        <v>186</v>
      </c>
      <c r="AU119" s="19" t="s">
        <v>85</v>
      </c>
    </row>
    <row r="120" s="13" customFormat="1">
      <c r="A120" s="13"/>
      <c r="B120" s="237"/>
      <c r="C120" s="238"/>
      <c r="D120" s="232" t="s">
        <v>192</v>
      </c>
      <c r="E120" s="238"/>
      <c r="F120" s="240" t="s">
        <v>237</v>
      </c>
      <c r="G120" s="238"/>
      <c r="H120" s="241">
        <v>764.86500000000001</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192</v>
      </c>
      <c r="AU120" s="247" t="s">
        <v>85</v>
      </c>
      <c r="AV120" s="13" t="s">
        <v>85</v>
      </c>
      <c r="AW120" s="13" t="s">
        <v>4</v>
      </c>
      <c r="AX120" s="13" t="s">
        <v>83</v>
      </c>
      <c r="AY120" s="247" t="s">
        <v>139</v>
      </c>
    </row>
    <row r="121" s="2" customFormat="1" ht="14.4" customHeight="1">
      <c r="A121" s="40"/>
      <c r="B121" s="41"/>
      <c r="C121" s="207" t="s">
        <v>238</v>
      </c>
      <c r="D121" s="207" t="s">
        <v>140</v>
      </c>
      <c r="E121" s="208" t="s">
        <v>239</v>
      </c>
      <c r="F121" s="209" t="s">
        <v>240</v>
      </c>
      <c r="G121" s="210" t="s">
        <v>230</v>
      </c>
      <c r="H121" s="211">
        <v>84.984999999999999</v>
      </c>
      <c r="I121" s="212"/>
      <c r="J121" s="213">
        <f>ROUND(I121*H121,2)</f>
        <v>0</v>
      </c>
      <c r="K121" s="209" t="s">
        <v>148</v>
      </c>
      <c r="L121" s="46"/>
      <c r="M121" s="214" t="s">
        <v>19</v>
      </c>
      <c r="N121" s="215" t="s">
        <v>47</v>
      </c>
      <c r="O121" s="86"/>
      <c r="P121" s="216">
        <f>O121*H121</f>
        <v>0</v>
      </c>
      <c r="Q121" s="216">
        <v>0</v>
      </c>
      <c r="R121" s="216">
        <f>Q121*H121</f>
        <v>0</v>
      </c>
      <c r="S121" s="216">
        <v>0</v>
      </c>
      <c r="T121" s="217">
        <f>S121*H121</f>
        <v>0</v>
      </c>
      <c r="U121" s="40"/>
      <c r="V121" s="40"/>
      <c r="W121" s="40"/>
      <c r="X121" s="40"/>
      <c r="Y121" s="40"/>
      <c r="Z121" s="40"/>
      <c r="AA121" s="40"/>
      <c r="AB121" s="40"/>
      <c r="AC121" s="40"/>
      <c r="AD121" s="40"/>
      <c r="AE121" s="40"/>
      <c r="AR121" s="218" t="s">
        <v>155</v>
      </c>
      <c r="AT121" s="218" t="s">
        <v>140</v>
      </c>
      <c r="AU121" s="218" t="s">
        <v>85</v>
      </c>
      <c r="AY121" s="19" t="s">
        <v>139</v>
      </c>
      <c r="BE121" s="219">
        <f>IF(N121="základní",J121,0)</f>
        <v>0</v>
      </c>
      <c r="BF121" s="219">
        <f>IF(N121="snížená",J121,0)</f>
        <v>0</v>
      </c>
      <c r="BG121" s="219">
        <f>IF(N121="zákl. přenesená",J121,0)</f>
        <v>0</v>
      </c>
      <c r="BH121" s="219">
        <f>IF(N121="sníž. přenesená",J121,0)</f>
        <v>0</v>
      </c>
      <c r="BI121" s="219">
        <f>IF(N121="nulová",J121,0)</f>
        <v>0</v>
      </c>
      <c r="BJ121" s="19" t="s">
        <v>83</v>
      </c>
      <c r="BK121" s="219">
        <f>ROUND(I121*H121,2)</f>
        <v>0</v>
      </c>
      <c r="BL121" s="19" t="s">
        <v>155</v>
      </c>
      <c r="BM121" s="218" t="s">
        <v>241</v>
      </c>
    </row>
    <row r="122" s="2" customFormat="1">
      <c r="A122" s="40"/>
      <c r="B122" s="41"/>
      <c r="C122" s="42"/>
      <c r="D122" s="232" t="s">
        <v>186</v>
      </c>
      <c r="E122" s="42"/>
      <c r="F122" s="233" t="s">
        <v>242</v>
      </c>
      <c r="G122" s="42"/>
      <c r="H122" s="42"/>
      <c r="I122" s="234"/>
      <c r="J122" s="42"/>
      <c r="K122" s="42"/>
      <c r="L122" s="46"/>
      <c r="M122" s="235"/>
      <c r="N122" s="236"/>
      <c r="O122" s="86"/>
      <c r="P122" s="86"/>
      <c r="Q122" s="86"/>
      <c r="R122" s="86"/>
      <c r="S122" s="86"/>
      <c r="T122" s="87"/>
      <c r="U122" s="40"/>
      <c r="V122" s="40"/>
      <c r="W122" s="40"/>
      <c r="X122" s="40"/>
      <c r="Y122" s="40"/>
      <c r="Z122" s="40"/>
      <c r="AA122" s="40"/>
      <c r="AB122" s="40"/>
      <c r="AC122" s="40"/>
      <c r="AD122" s="40"/>
      <c r="AE122" s="40"/>
      <c r="AT122" s="19" t="s">
        <v>186</v>
      </c>
      <c r="AU122" s="19" t="s">
        <v>85</v>
      </c>
    </row>
    <row r="123" s="2" customFormat="1" ht="24.15" customHeight="1">
      <c r="A123" s="40"/>
      <c r="B123" s="41"/>
      <c r="C123" s="207" t="s">
        <v>243</v>
      </c>
      <c r="D123" s="207" t="s">
        <v>140</v>
      </c>
      <c r="E123" s="208" t="s">
        <v>244</v>
      </c>
      <c r="F123" s="209" t="s">
        <v>245</v>
      </c>
      <c r="G123" s="210" t="s">
        <v>230</v>
      </c>
      <c r="H123" s="211">
        <v>84.984999999999999</v>
      </c>
      <c r="I123" s="212"/>
      <c r="J123" s="213">
        <f>ROUND(I123*H123,2)</f>
        <v>0</v>
      </c>
      <c r="K123" s="209" t="s">
        <v>148</v>
      </c>
      <c r="L123" s="46"/>
      <c r="M123" s="214" t="s">
        <v>19</v>
      </c>
      <c r="N123" s="215" t="s">
        <v>47</v>
      </c>
      <c r="O123" s="86"/>
      <c r="P123" s="216">
        <f>O123*H123</f>
        <v>0</v>
      </c>
      <c r="Q123" s="216">
        <v>0</v>
      </c>
      <c r="R123" s="216">
        <f>Q123*H123</f>
        <v>0</v>
      </c>
      <c r="S123" s="216">
        <v>0</v>
      </c>
      <c r="T123" s="217">
        <f>S123*H123</f>
        <v>0</v>
      </c>
      <c r="U123" s="40"/>
      <c r="V123" s="40"/>
      <c r="W123" s="40"/>
      <c r="X123" s="40"/>
      <c r="Y123" s="40"/>
      <c r="Z123" s="40"/>
      <c r="AA123" s="40"/>
      <c r="AB123" s="40"/>
      <c r="AC123" s="40"/>
      <c r="AD123" s="40"/>
      <c r="AE123" s="40"/>
      <c r="AR123" s="218" t="s">
        <v>155</v>
      </c>
      <c r="AT123" s="218" t="s">
        <v>140</v>
      </c>
      <c r="AU123" s="218" t="s">
        <v>85</v>
      </c>
      <c r="AY123" s="19" t="s">
        <v>139</v>
      </c>
      <c r="BE123" s="219">
        <f>IF(N123="základní",J123,0)</f>
        <v>0</v>
      </c>
      <c r="BF123" s="219">
        <f>IF(N123="snížená",J123,0)</f>
        <v>0</v>
      </c>
      <c r="BG123" s="219">
        <f>IF(N123="zákl. přenesená",J123,0)</f>
        <v>0</v>
      </c>
      <c r="BH123" s="219">
        <f>IF(N123="sníž. přenesená",J123,0)</f>
        <v>0</v>
      </c>
      <c r="BI123" s="219">
        <f>IF(N123="nulová",J123,0)</f>
        <v>0</v>
      </c>
      <c r="BJ123" s="19" t="s">
        <v>83</v>
      </c>
      <c r="BK123" s="219">
        <f>ROUND(I123*H123,2)</f>
        <v>0</v>
      </c>
      <c r="BL123" s="19" t="s">
        <v>155</v>
      </c>
      <c r="BM123" s="218" t="s">
        <v>246</v>
      </c>
    </row>
    <row r="124" s="11" customFormat="1" ht="22.8" customHeight="1">
      <c r="A124" s="11"/>
      <c r="B124" s="193"/>
      <c r="C124" s="194"/>
      <c r="D124" s="195" t="s">
        <v>75</v>
      </c>
      <c r="E124" s="230" t="s">
        <v>247</v>
      </c>
      <c r="F124" s="230" t="s">
        <v>248</v>
      </c>
      <c r="G124" s="194"/>
      <c r="H124" s="194"/>
      <c r="I124" s="197"/>
      <c r="J124" s="231">
        <f>BK124</f>
        <v>0</v>
      </c>
      <c r="K124" s="194"/>
      <c r="L124" s="199"/>
      <c r="M124" s="200"/>
      <c r="N124" s="201"/>
      <c r="O124" s="201"/>
      <c r="P124" s="202">
        <f>SUM(P125:P126)</f>
        <v>0</v>
      </c>
      <c r="Q124" s="201"/>
      <c r="R124" s="202">
        <f>SUM(R125:R126)</f>
        <v>0</v>
      </c>
      <c r="S124" s="201"/>
      <c r="T124" s="203">
        <f>SUM(T125:T126)</f>
        <v>0</v>
      </c>
      <c r="U124" s="11"/>
      <c r="V124" s="11"/>
      <c r="W124" s="11"/>
      <c r="X124" s="11"/>
      <c r="Y124" s="11"/>
      <c r="Z124" s="11"/>
      <c r="AA124" s="11"/>
      <c r="AB124" s="11"/>
      <c r="AC124" s="11"/>
      <c r="AD124" s="11"/>
      <c r="AE124" s="11"/>
      <c r="AR124" s="204" t="s">
        <v>83</v>
      </c>
      <c r="AT124" s="205" t="s">
        <v>75</v>
      </c>
      <c r="AU124" s="205" t="s">
        <v>83</v>
      </c>
      <c r="AY124" s="204" t="s">
        <v>139</v>
      </c>
      <c r="BK124" s="206">
        <f>SUM(BK125:BK126)</f>
        <v>0</v>
      </c>
    </row>
    <row r="125" s="2" customFormat="1" ht="24.15" customHeight="1">
      <c r="A125" s="40"/>
      <c r="B125" s="41"/>
      <c r="C125" s="207" t="s">
        <v>249</v>
      </c>
      <c r="D125" s="207" t="s">
        <v>140</v>
      </c>
      <c r="E125" s="208" t="s">
        <v>250</v>
      </c>
      <c r="F125" s="209" t="s">
        <v>251</v>
      </c>
      <c r="G125" s="210" t="s">
        <v>230</v>
      </c>
      <c r="H125" s="211">
        <v>182.03700000000001</v>
      </c>
      <c r="I125" s="212"/>
      <c r="J125" s="213">
        <f>ROUND(I125*H125,2)</f>
        <v>0</v>
      </c>
      <c r="K125" s="209" t="s">
        <v>148</v>
      </c>
      <c r="L125" s="46"/>
      <c r="M125" s="214" t="s">
        <v>19</v>
      </c>
      <c r="N125" s="215" t="s">
        <v>47</v>
      </c>
      <c r="O125" s="86"/>
      <c r="P125" s="216">
        <f>O125*H125</f>
        <v>0</v>
      </c>
      <c r="Q125" s="216">
        <v>0</v>
      </c>
      <c r="R125" s="216">
        <f>Q125*H125</f>
        <v>0</v>
      </c>
      <c r="S125" s="216">
        <v>0</v>
      </c>
      <c r="T125" s="217">
        <f>S125*H125</f>
        <v>0</v>
      </c>
      <c r="U125" s="40"/>
      <c r="V125" s="40"/>
      <c r="W125" s="40"/>
      <c r="X125" s="40"/>
      <c r="Y125" s="40"/>
      <c r="Z125" s="40"/>
      <c r="AA125" s="40"/>
      <c r="AB125" s="40"/>
      <c r="AC125" s="40"/>
      <c r="AD125" s="40"/>
      <c r="AE125" s="40"/>
      <c r="AR125" s="218" t="s">
        <v>155</v>
      </c>
      <c r="AT125" s="218" t="s">
        <v>140</v>
      </c>
      <c r="AU125" s="218" t="s">
        <v>85</v>
      </c>
      <c r="AY125" s="19" t="s">
        <v>139</v>
      </c>
      <c r="BE125" s="219">
        <f>IF(N125="základní",J125,0)</f>
        <v>0</v>
      </c>
      <c r="BF125" s="219">
        <f>IF(N125="snížená",J125,0)</f>
        <v>0</v>
      </c>
      <c r="BG125" s="219">
        <f>IF(N125="zákl. přenesená",J125,0)</f>
        <v>0</v>
      </c>
      <c r="BH125" s="219">
        <f>IF(N125="sníž. přenesená",J125,0)</f>
        <v>0</v>
      </c>
      <c r="BI125" s="219">
        <f>IF(N125="nulová",J125,0)</f>
        <v>0</v>
      </c>
      <c r="BJ125" s="19" t="s">
        <v>83</v>
      </c>
      <c r="BK125" s="219">
        <f>ROUND(I125*H125,2)</f>
        <v>0</v>
      </c>
      <c r="BL125" s="19" t="s">
        <v>155</v>
      </c>
      <c r="BM125" s="218" t="s">
        <v>252</v>
      </c>
    </row>
    <row r="126" s="2" customFormat="1">
      <c r="A126" s="40"/>
      <c r="B126" s="41"/>
      <c r="C126" s="42"/>
      <c r="D126" s="232" t="s">
        <v>186</v>
      </c>
      <c r="E126" s="42"/>
      <c r="F126" s="233" t="s">
        <v>253</v>
      </c>
      <c r="G126" s="42"/>
      <c r="H126" s="42"/>
      <c r="I126" s="234"/>
      <c r="J126" s="42"/>
      <c r="K126" s="42"/>
      <c r="L126" s="46"/>
      <c r="M126" s="258"/>
      <c r="N126" s="259"/>
      <c r="O126" s="222"/>
      <c r="P126" s="222"/>
      <c r="Q126" s="222"/>
      <c r="R126" s="222"/>
      <c r="S126" s="222"/>
      <c r="T126" s="260"/>
      <c r="U126" s="40"/>
      <c r="V126" s="40"/>
      <c r="W126" s="40"/>
      <c r="X126" s="40"/>
      <c r="Y126" s="40"/>
      <c r="Z126" s="40"/>
      <c r="AA126" s="40"/>
      <c r="AB126" s="40"/>
      <c r="AC126" s="40"/>
      <c r="AD126" s="40"/>
      <c r="AE126" s="40"/>
      <c r="AT126" s="19" t="s">
        <v>186</v>
      </c>
      <c r="AU126" s="19" t="s">
        <v>85</v>
      </c>
    </row>
    <row r="127" s="2" customFormat="1" ht="6.96" customHeight="1">
      <c r="A127" s="40"/>
      <c r="B127" s="61"/>
      <c r="C127" s="62"/>
      <c r="D127" s="62"/>
      <c r="E127" s="62"/>
      <c r="F127" s="62"/>
      <c r="G127" s="62"/>
      <c r="H127" s="62"/>
      <c r="I127" s="62"/>
      <c r="J127" s="62"/>
      <c r="K127" s="62"/>
      <c r="L127" s="46"/>
      <c r="M127" s="40"/>
      <c r="O127" s="40"/>
      <c r="P127" s="40"/>
      <c r="Q127" s="40"/>
      <c r="R127" s="40"/>
      <c r="S127" s="40"/>
      <c r="T127" s="40"/>
      <c r="U127" s="40"/>
      <c r="V127" s="40"/>
      <c r="W127" s="40"/>
      <c r="X127" s="40"/>
      <c r="Y127" s="40"/>
      <c r="Z127" s="40"/>
      <c r="AA127" s="40"/>
      <c r="AB127" s="40"/>
      <c r="AC127" s="40"/>
      <c r="AD127" s="40"/>
      <c r="AE127" s="40"/>
    </row>
  </sheetData>
  <sheetProtection sheet="1" autoFilter="0" formatColumns="0" formatRows="0" objects="1" scenarios="1" spinCount="100000" saltValue="m5AaOoGUYsMIaD5gViXXnpiJZLOmUf00mPU74sHBybvQySyJiXy6JStCYjJXCqI6mQOZG2Vy4fIuH5BDPB5DXQ==" hashValue="0ngXYbePkFr9Nw8MM2v7GtOhRByd+25z8PprX+mqHujGIl2VOTbkrFlXIeqTT5OAvCEiNb4GSY5HcSyNr/RQjg==" algorithmName="SHA-512" password="CC35"/>
  <autoFilter ref="C90:K126"/>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102</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254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255</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41</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ROUND(J92,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ROUND((SUM(BE92:BE162)),  2)</f>
        <v>0</v>
      </c>
      <c r="G35" s="40"/>
      <c r="H35" s="40"/>
      <c r="I35" s="159">
        <v>0.20999999999999999</v>
      </c>
      <c r="J35" s="158">
        <f>ROUND(((SUM(BE92:BE162))*I35),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ROUND((SUM(BF92:BF162)),  2)</f>
        <v>0</v>
      </c>
      <c r="G36" s="40"/>
      <c r="H36" s="40"/>
      <c r="I36" s="159">
        <v>0.14999999999999999</v>
      </c>
      <c r="J36" s="158">
        <f>ROUND(((SUM(BF92:BF162))*I36),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ROUND((SUM(BG92:BG162)),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ROUND((SUM(BH92:BH162)),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ROUND((SUM(BI92:BI162)),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254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63-51-01-01 - LEEL Servis, přesun vrátnice - Stavební část</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J92</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173</v>
      </c>
      <c r="E64" s="179"/>
      <c r="F64" s="179"/>
      <c r="G64" s="179"/>
      <c r="H64" s="179"/>
      <c r="I64" s="179"/>
      <c r="J64" s="180">
        <f>J93</f>
        <v>0</v>
      </c>
      <c r="K64" s="177"/>
      <c r="L64" s="181"/>
      <c r="S64" s="9"/>
      <c r="T64" s="9"/>
      <c r="U64" s="9"/>
      <c r="V64" s="9"/>
      <c r="W64" s="9"/>
      <c r="X64" s="9"/>
      <c r="Y64" s="9"/>
      <c r="Z64" s="9"/>
      <c r="AA64" s="9"/>
      <c r="AB64" s="9"/>
      <c r="AC64" s="9"/>
      <c r="AD64" s="9"/>
      <c r="AE64" s="9"/>
    </row>
    <row r="65" s="12" customFormat="1" ht="19.92" customHeight="1">
      <c r="A65" s="12"/>
      <c r="B65" s="225"/>
      <c r="C65" s="127"/>
      <c r="D65" s="226" t="s">
        <v>174</v>
      </c>
      <c r="E65" s="227"/>
      <c r="F65" s="227"/>
      <c r="G65" s="227"/>
      <c r="H65" s="227"/>
      <c r="I65" s="227"/>
      <c r="J65" s="228">
        <f>J94</f>
        <v>0</v>
      </c>
      <c r="K65" s="127"/>
      <c r="L65" s="229"/>
      <c r="S65" s="12"/>
      <c r="T65" s="12"/>
      <c r="U65" s="12"/>
      <c r="V65" s="12"/>
      <c r="W65" s="12"/>
      <c r="X65" s="12"/>
      <c r="Y65" s="12"/>
      <c r="Z65" s="12"/>
      <c r="AA65" s="12"/>
      <c r="AB65" s="12"/>
      <c r="AC65" s="12"/>
      <c r="AD65" s="12"/>
      <c r="AE65" s="12"/>
    </row>
    <row r="66" s="12" customFormat="1" ht="19.92" customHeight="1">
      <c r="A66" s="12"/>
      <c r="B66" s="225"/>
      <c r="C66" s="127"/>
      <c r="D66" s="226" t="s">
        <v>256</v>
      </c>
      <c r="E66" s="227"/>
      <c r="F66" s="227"/>
      <c r="G66" s="227"/>
      <c r="H66" s="227"/>
      <c r="I66" s="227"/>
      <c r="J66" s="228">
        <f>J121</f>
        <v>0</v>
      </c>
      <c r="K66" s="127"/>
      <c r="L66" s="229"/>
      <c r="S66" s="12"/>
      <c r="T66" s="12"/>
      <c r="U66" s="12"/>
      <c r="V66" s="12"/>
      <c r="W66" s="12"/>
      <c r="X66" s="12"/>
      <c r="Y66" s="12"/>
      <c r="Z66" s="12"/>
      <c r="AA66" s="12"/>
      <c r="AB66" s="12"/>
      <c r="AC66" s="12"/>
      <c r="AD66" s="12"/>
      <c r="AE66" s="12"/>
    </row>
    <row r="67" s="12" customFormat="1" ht="19.92" customHeight="1">
      <c r="A67" s="12"/>
      <c r="B67" s="225"/>
      <c r="C67" s="127"/>
      <c r="D67" s="226" t="s">
        <v>257</v>
      </c>
      <c r="E67" s="227"/>
      <c r="F67" s="227"/>
      <c r="G67" s="227"/>
      <c r="H67" s="227"/>
      <c r="I67" s="227"/>
      <c r="J67" s="228">
        <f>J128</f>
        <v>0</v>
      </c>
      <c r="K67" s="127"/>
      <c r="L67" s="229"/>
      <c r="S67" s="12"/>
      <c r="T67" s="12"/>
      <c r="U67" s="12"/>
      <c r="V67" s="12"/>
      <c r="W67" s="12"/>
      <c r="X67" s="12"/>
      <c r="Y67" s="12"/>
      <c r="Z67" s="12"/>
      <c r="AA67" s="12"/>
      <c r="AB67" s="12"/>
      <c r="AC67" s="12"/>
      <c r="AD67" s="12"/>
      <c r="AE67" s="12"/>
    </row>
    <row r="68" s="12" customFormat="1" ht="19.92" customHeight="1">
      <c r="A68" s="12"/>
      <c r="B68" s="225"/>
      <c r="C68" s="127"/>
      <c r="D68" s="226" t="s">
        <v>176</v>
      </c>
      <c r="E68" s="227"/>
      <c r="F68" s="227"/>
      <c r="G68" s="227"/>
      <c r="H68" s="227"/>
      <c r="I68" s="227"/>
      <c r="J68" s="228">
        <f>J153</f>
        <v>0</v>
      </c>
      <c r="K68" s="127"/>
      <c r="L68" s="229"/>
      <c r="S68" s="12"/>
      <c r="T68" s="12"/>
      <c r="U68" s="12"/>
      <c r="V68" s="12"/>
      <c r="W68" s="12"/>
      <c r="X68" s="12"/>
      <c r="Y68" s="12"/>
      <c r="Z68" s="12"/>
      <c r="AA68" s="12"/>
      <c r="AB68" s="12"/>
      <c r="AC68" s="12"/>
      <c r="AD68" s="12"/>
      <c r="AE68" s="12"/>
    </row>
    <row r="69" s="12" customFormat="1" ht="19.92" customHeight="1">
      <c r="A69" s="12"/>
      <c r="B69" s="225"/>
      <c r="C69" s="127"/>
      <c r="D69" s="226" t="s">
        <v>178</v>
      </c>
      <c r="E69" s="227"/>
      <c r="F69" s="227"/>
      <c r="G69" s="227"/>
      <c r="H69" s="227"/>
      <c r="I69" s="227"/>
      <c r="J69" s="228">
        <f>J157</f>
        <v>0</v>
      </c>
      <c r="K69" s="127"/>
      <c r="L69" s="229"/>
      <c r="S69" s="12"/>
      <c r="T69" s="12"/>
      <c r="U69" s="12"/>
      <c r="V69" s="12"/>
      <c r="W69" s="12"/>
      <c r="X69" s="12"/>
      <c r="Y69" s="12"/>
      <c r="Z69" s="12"/>
      <c r="AA69" s="12"/>
      <c r="AB69" s="12"/>
      <c r="AC69" s="12"/>
      <c r="AD69" s="12"/>
      <c r="AE69" s="12"/>
    </row>
    <row r="70" s="9" customFormat="1" ht="24.96" customHeight="1">
      <c r="A70" s="9"/>
      <c r="B70" s="176"/>
      <c r="C70" s="177"/>
      <c r="D70" s="178" t="s">
        <v>121</v>
      </c>
      <c r="E70" s="179"/>
      <c r="F70" s="179"/>
      <c r="G70" s="179"/>
      <c r="H70" s="179"/>
      <c r="I70" s="179"/>
      <c r="J70" s="180">
        <f>J160</f>
        <v>0</v>
      </c>
      <c r="K70" s="177"/>
      <c r="L70" s="181"/>
      <c r="S70" s="9"/>
      <c r="T70" s="9"/>
      <c r="U70" s="9"/>
      <c r="V70" s="9"/>
      <c r="W70" s="9"/>
      <c r="X70" s="9"/>
      <c r="Y70" s="9"/>
      <c r="Z70" s="9"/>
      <c r="AA70" s="9"/>
      <c r="AB70" s="9"/>
      <c r="AC70" s="9"/>
      <c r="AD70" s="9"/>
      <c r="AE70" s="9"/>
    </row>
    <row r="71" s="2" customFormat="1" ht="21.84" customHeight="1">
      <c r="A71" s="40"/>
      <c r="B71" s="41"/>
      <c r="C71" s="42"/>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4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46"/>
      <c r="S76" s="40"/>
      <c r="T76" s="40"/>
      <c r="U76" s="40"/>
      <c r="V76" s="40"/>
      <c r="W76" s="40"/>
      <c r="X76" s="40"/>
      <c r="Y76" s="40"/>
      <c r="Z76" s="40"/>
      <c r="AA76" s="40"/>
      <c r="AB76" s="40"/>
      <c r="AC76" s="40"/>
      <c r="AD76" s="40"/>
      <c r="AE76" s="40"/>
    </row>
    <row r="77" s="2" customFormat="1" ht="24.96" customHeight="1">
      <c r="A77" s="40"/>
      <c r="B77" s="41"/>
      <c r="C77" s="25" t="s">
        <v>123</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2" customHeight="1">
      <c r="A79" s="40"/>
      <c r="B79" s="41"/>
      <c r="C79" s="34" t="s">
        <v>16</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6.5" customHeight="1">
      <c r="A80" s="40"/>
      <c r="B80" s="41"/>
      <c r="C80" s="42"/>
      <c r="D80" s="42"/>
      <c r="E80" s="171" t="str">
        <f>E7</f>
        <v>Optimalizace trati Praha Smíchov (mimo) - Černošice (mimo)</v>
      </c>
      <c r="F80" s="34"/>
      <c r="G80" s="34"/>
      <c r="H80" s="34"/>
      <c r="I80" s="42"/>
      <c r="J80" s="42"/>
      <c r="K80" s="42"/>
      <c r="L80" s="146"/>
      <c r="S80" s="40"/>
      <c r="T80" s="40"/>
      <c r="U80" s="40"/>
      <c r="V80" s="40"/>
      <c r="W80" s="40"/>
      <c r="X80" s="40"/>
      <c r="Y80" s="40"/>
      <c r="Z80" s="40"/>
      <c r="AA80" s="40"/>
      <c r="AB80" s="40"/>
      <c r="AC80" s="40"/>
      <c r="AD80" s="40"/>
      <c r="AE80" s="40"/>
    </row>
    <row r="81" s="1" customFormat="1" ht="12" customHeight="1">
      <c r="B81" s="23"/>
      <c r="C81" s="34" t="s">
        <v>113</v>
      </c>
      <c r="D81" s="24"/>
      <c r="E81" s="24"/>
      <c r="F81" s="24"/>
      <c r="G81" s="24"/>
      <c r="H81" s="24"/>
      <c r="I81" s="24"/>
      <c r="J81" s="24"/>
      <c r="K81" s="24"/>
      <c r="L81" s="22"/>
    </row>
    <row r="82" s="2" customFormat="1" ht="16.5" customHeight="1">
      <c r="A82" s="40"/>
      <c r="B82" s="41"/>
      <c r="C82" s="42"/>
      <c r="D82" s="42"/>
      <c r="E82" s="171" t="s">
        <v>254</v>
      </c>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115</v>
      </c>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6.5" customHeight="1">
      <c r="A84" s="40"/>
      <c r="B84" s="41"/>
      <c r="C84" s="42"/>
      <c r="D84" s="42"/>
      <c r="E84" s="71" t="str">
        <f>E11</f>
        <v>SO 63-51-01-01 - LEEL Servis, přesun vrátnice - Stavební část</v>
      </c>
      <c r="F84" s="42"/>
      <c r="G84" s="42"/>
      <c r="H84" s="42"/>
      <c r="I84" s="42"/>
      <c r="J84" s="42"/>
      <c r="K84" s="42"/>
      <c r="L84" s="14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2" customHeight="1">
      <c r="A86" s="40"/>
      <c r="B86" s="41"/>
      <c r="C86" s="34" t="s">
        <v>21</v>
      </c>
      <c r="D86" s="42"/>
      <c r="E86" s="42"/>
      <c r="F86" s="29" t="str">
        <f>F14</f>
        <v>Praha</v>
      </c>
      <c r="G86" s="42"/>
      <c r="H86" s="42"/>
      <c r="I86" s="34" t="s">
        <v>23</v>
      </c>
      <c r="J86" s="74" t="str">
        <f>IF(J14="","",J14)</f>
        <v>27. 10. 2020</v>
      </c>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25.65" customHeight="1">
      <c r="A88" s="40"/>
      <c r="B88" s="41"/>
      <c r="C88" s="34" t="s">
        <v>25</v>
      </c>
      <c r="D88" s="42"/>
      <c r="E88" s="42"/>
      <c r="F88" s="29" t="str">
        <f>E17</f>
        <v xml:space="preserve"> </v>
      </c>
      <c r="G88" s="42"/>
      <c r="H88" s="42"/>
      <c r="I88" s="34" t="s">
        <v>31</v>
      </c>
      <c r="J88" s="38" t="str">
        <f>E23</f>
        <v>SUDOP PRAHA a.s.</v>
      </c>
      <c r="K88" s="42"/>
      <c r="L88" s="146"/>
      <c r="S88" s="40"/>
      <c r="T88" s="40"/>
      <c r="U88" s="40"/>
      <c r="V88" s="40"/>
      <c r="W88" s="40"/>
      <c r="X88" s="40"/>
      <c r="Y88" s="40"/>
      <c r="Z88" s="40"/>
      <c r="AA88" s="40"/>
      <c r="AB88" s="40"/>
      <c r="AC88" s="40"/>
      <c r="AD88" s="40"/>
      <c r="AE88" s="40"/>
    </row>
    <row r="89" s="2" customFormat="1" ht="15.15" customHeight="1">
      <c r="A89" s="40"/>
      <c r="B89" s="41"/>
      <c r="C89" s="34" t="s">
        <v>29</v>
      </c>
      <c r="D89" s="42"/>
      <c r="E89" s="42"/>
      <c r="F89" s="29" t="str">
        <f>IF(E20="","",E20)</f>
        <v>Vyplň údaj</v>
      </c>
      <c r="G89" s="42"/>
      <c r="H89" s="42"/>
      <c r="I89" s="34" t="s">
        <v>36</v>
      </c>
      <c r="J89" s="38" t="str">
        <f>E26</f>
        <v>Aprea s.r.o.</v>
      </c>
      <c r="K89" s="42"/>
      <c r="L89" s="146"/>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6"/>
      <c r="S90" s="40"/>
      <c r="T90" s="40"/>
      <c r="U90" s="40"/>
      <c r="V90" s="40"/>
      <c r="W90" s="40"/>
      <c r="X90" s="40"/>
      <c r="Y90" s="40"/>
      <c r="Z90" s="40"/>
      <c r="AA90" s="40"/>
      <c r="AB90" s="40"/>
      <c r="AC90" s="40"/>
      <c r="AD90" s="40"/>
      <c r="AE90" s="40"/>
    </row>
    <row r="91" s="10" customFormat="1" ht="29.28" customHeight="1">
      <c r="A91" s="182"/>
      <c r="B91" s="183"/>
      <c r="C91" s="184" t="s">
        <v>124</v>
      </c>
      <c r="D91" s="185" t="s">
        <v>61</v>
      </c>
      <c r="E91" s="185" t="s">
        <v>57</v>
      </c>
      <c r="F91" s="185" t="s">
        <v>58</v>
      </c>
      <c r="G91" s="185" t="s">
        <v>125</v>
      </c>
      <c r="H91" s="185" t="s">
        <v>126</v>
      </c>
      <c r="I91" s="185" t="s">
        <v>127</v>
      </c>
      <c r="J91" s="185" t="s">
        <v>119</v>
      </c>
      <c r="K91" s="186" t="s">
        <v>128</v>
      </c>
      <c r="L91" s="187"/>
      <c r="M91" s="94" t="s">
        <v>19</v>
      </c>
      <c r="N91" s="95" t="s">
        <v>46</v>
      </c>
      <c r="O91" s="95" t="s">
        <v>129</v>
      </c>
      <c r="P91" s="95" t="s">
        <v>130</v>
      </c>
      <c r="Q91" s="95" t="s">
        <v>131</v>
      </c>
      <c r="R91" s="95" t="s">
        <v>132</v>
      </c>
      <c r="S91" s="95" t="s">
        <v>133</v>
      </c>
      <c r="T91" s="96" t="s">
        <v>134</v>
      </c>
      <c r="U91" s="182"/>
      <c r="V91" s="182"/>
      <c r="W91" s="182"/>
      <c r="X91" s="182"/>
      <c r="Y91" s="182"/>
      <c r="Z91" s="182"/>
      <c r="AA91" s="182"/>
      <c r="AB91" s="182"/>
      <c r="AC91" s="182"/>
      <c r="AD91" s="182"/>
      <c r="AE91" s="182"/>
    </row>
    <row r="92" s="2" customFormat="1" ht="22.8" customHeight="1">
      <c r="A92" s="40"/>
      <c r="B92" s="41"/>
      <c r="C92" s="101" t="s">
        <v>135</v>
      </c>
      <c r="D92" s="42"/>
      <c r="E92" s="42"/>
      <c r="F92" s="42"/>
      <c r="G92" s="42"/>
      <c r="H92" s="42"/>
      <c r="I92" s="42"/>
      <c r="J92" s="188">
        <f>BK92</f>
        <v>0</v>
      </c>
      <c r="K92" s="42"/>
      <c r="L92" s="46"/>
      <c r="M92" s="97"/>
      <c r="N92" s="189"/>
      <c r="O92" s="98"/>
      <c r="P92" s="190">
        <f>P93+P160</f>
        <v>0</v>
      </c>
      <c r="Q92" s="98"/>
      <c r="R92" s="190">
        <f>R93+R160</f>
        <v>16.856607309999998</v>
      </c>
      <c r="S92" s="98"/>
      <c r="T92" s="191">
        <f>T93+T160</f>
        <v>0</v>
      </c>
      <c r="U92" s="40"/>
      <c r="V92" s="40"/>
      <c r="W92" s="40"/>
      <c r="X92" s="40"/>
      <c r="Y92" s="40"/>
      <c r="Z92" s="40"/>
      <c r="AA92" s="40"/>
      <c r="AB92" s="40"/>
      <c r="AC92" s="40"/>
      <c r="AD92" s="40"/>
      <c r="AE92" s="40"/>
      <c r="AT92" s="19" t="s">
        <v>75</v>
      </c>
      <c r="AU92" s="19" t="s">
        <v>120</v>
      </c>
      <c r="BK92" s="192">
        <f>BK93+BK160</f>
        <v>0</v>
      </c>
    </row>
    <row r="93" s="11" customFormat="1" ht="25.92" customHeight="1">
      <c r="A93" s="11"/>
      <c r="B93" s="193"/>
      <c r="C93" s="194"/>
      <c r="D93" s="195" t="s">
        <v>75</v>
      </c>
      <c r="E93" s="196" t="s">
        <v>179</v>
      </c>
      <c r="F93" s="196" t="s">
        <v>180</v>
      </c>
      <c r="G93" s="194"/>
      <c r="H93" s="194"/>
      <c r="I93" s="197"/>
      <c r="J93" s="198">
        <f>BK93</f>
        <v>0</v>
      </c>
      <c r="K93" s="194"/>
      <c r="L93" s="199"/>
      <c r="M93" s="200"/>
      <c r="N93" s="201"/>
      <c r="O93" s="201"/>
      <c r="P93" s="202">
        <f>P94+P121+P128+P153+P157</f>
        <v>0</v>
      </c>
      <c r="Q93" s="201"/>
      <c r="R93" s="202">
        <f>R94+R121+R128+R153+R157</f>
        <v>16.856607309999998</v>
      </c>
      <c r="S93" s="201"/>
      <c r="T93" s="203">
        <f>T94+T121+T128+T153+T157</f>
        <v>0</v>
      </c>
      <c r="U93" s="11"/>
      <c r="V93" s="11"/>
      <c r="W93" s="11"/>
      <c r="X93" s="11"/>
      <c r="Y93" s="11"/>
      <c r="Z93" s="11"/>
      <c r="AA93" s="11"/>
      <c r="AB93" s="11"/>
      <c r="AC93" s="11"/>
      <c r="AD93" s="11"/>
      <c r="AE93" s="11"/>
      <c r="AR93" s="204" t="s">
        <v>83</v>
      </c>
      <c r="AT93" s="205" t="s">
        <v>75</v>
      </c>
      <c r="AU93" s="205" t="s">
        <v>76</v>
      </c>
      <c r="AY93" s="204" t="s">
        <v>139</v>
      </c>
      <c r="BK93" s="206">
        <f>BK94+BK121+BK128+BK153+BK157</f>
        <v>0</v>
      </c>
    </row>
    <row r="94" s="11" customFormat="1" ht="22.8" customHeight="1">
      <c r="A94" s="11"/>
      <c r="B94" s="193"/>
      <c r="C94" s="194"/>
      <c r="D94" s="195" t="s">
        <v>75</v>
      </c>
      <c r="E94" s="230" t="s">
        <v>83</v>
      </c>
      <c r="F94" s="230" t="s">
        <v>181</v>
      </c>
      <c r="G94" s="194"/>
      <c r="H94" s="194"/>
      <c r="I94" s="197"/>
      <c r="J94" s="231">
        <f>BK94</f>
        <v>0</v>
      </c>
      <c r="K94" s="194"/>
      <c r="L94" s="199"/>
      <c r="M94" s="200"/>
      <c r="N94" s="201"/>
      <c r="O94" s="201"/>
      <c r="P94" s="202">
        <f>SUM(P95:P120)</f>
        <v>0</v>
      </c>
      <c r="Q94" s="201"/>
      <c r="R94" s="202">
        <f>SUM(R95:R120)</f>
        <v>0</v>
      </c>
      <c r="S94" s="201"/>
      <c r="T94" s="203">
        <f>SUM(T95:T120)</f>
        <v>0</v>
      </c>
      <c r="U94" s="11"/>
      <c r="V94" s="11"/>
      <c r="W94" s="11"/>
      <c r="X94" s="11"/>
      <c r="Y94" s="11"/>
      <c r="Z94" s="11"/>
      <c r="AA94" s="11"/>
      <c r="AB94" s="11"/>
      <c r="AC94" s="11"/>
      <c r="AD94" s="11"/>
      <c r="AE94" s="11"/>
      <c r="AR94" s="204" t="s">
        <v>83</v>
      </c>
      <c r="AT94" s="205" t="s">
        <v>75</v>
      </c>
      <c r="AU94" s="205" t="s">
        <v>83</v>
      </c>
      <c r="AY94" s="204" t="s">
        <v>139</v>
      </c>
      <c r="BK94" s="206">
        <f>SUM(BK95:BK120)</f>
        <v>0</v>
      </c>
    </row>
    <row r="95" s="2" customFormat="1" ht="14.4" customHeight="1">
      <c r="A95" s="40"/>
      <c r="B95" s="41"/>
      <c r="C95" s="207" t="s">
        <v>83</v>
      </c>
      <c r="D95" s="207" t="s">
        <v>140</v>
      </c>
      <c r="E95" s="208" t="s">
        <v>258</v>
      </c>
      <c r="F95" s="209" t="s">
        <v>259</v>
      </c>
      <c r="G95" s="210" t="s">
        <v>184</v>
      </c>
      <c r="H95" s="211">
        <v>3.2000000000000002</v>
      </c>
      <c r="I95" s="212"/>
      <c r="J95" s="213">
        <f>ROUND(I95*H95,2)</f>
        <v>0</v>
      </c>
      <c r="K95" s="209" t="s">
        <v>148</v>
      </c>
      <c r="L95" s="46"/>
      <c r="M95" s="214" t="s">
        <v>19</v>
      </c>
      <c r="N95" s="215" t="s">
        <v>47</v>
      </c>
      <c r="O95" s="86"/>
      <c r="P95" s="216">
        <f>O95*H95</f>
        <v>0</v>
      </c>
      <c r="Q95" s="216">
        <v>0</v>
      </c>
      <c r="R95" s="216">
        <f>Q95*H95</f>
        <v>0</v>
      </c>
      <c r="S95" s="216">
        <v>0</v>
      </c>
      <c r="T95" s="217">
        <f>S95*H95</f>
        <v>0</v>
      </c>
      <c r="U95" s="40"/>
      <c r="V95" s="40"/>
      <c r="W95" s="40"/>
      <c r="X95" s="40"/>
      <c r="Y95" s="40"/>
      <c r="Z95" s="40"/>
      <c r="AA95" s="40"/>
      <c r="AB95" s="40"/>
      <c r="AC95" s="40"/>
      <c r="AD95" s="40"/>
      <c r="AE95" s="40"/>
      <c r="AR95" s="218" t="s">
        <v>155</v>
      </c>
      <c r="AT95" s="218" t="s">
        <v>140</v>
      </c>
      <c r="AU95" s="218" t="s">
        <v>85</v>
      </c>
      <c r="AY95" s="19" t="s">
        <v>139</v>
      </c>
      <c r="BE95" s="219">
        <f>IF(N95="základní",J95,0)</f>
        <v>0</v>
      </c>
      <c r="BF95" s="219">
        <f>IF(N95="snížená",J95,0)</f>
        <v>0</v>
      </c>
      <c r="BG95" s="219">
        <f>IF(N95="zákl. přenesená",J95,0)</f>
        <v>0</v>
      </c>
      <c r="BH95" s="219">
        <f>IF(N95="sníž. přenesená",J95,0)</f>
        <v>0</v>
      </c>
      <c r="BI95" s="219">
        <f>IF(N95="nulová",J95,0)</f>
        <v>0</v>
      </c>
      <c r="BJ95" s="19" t="s">
        <v>83</v>
      </c>
      <c r="BK95" s="219">
        <f>ROUND(I95*H95,2)</f>
        <v>0</v>
      </c>
      <c r="BL95" s="19" t="s">
        <v>155</v>
      </c>
      <c r="BM95" s="218" t="s">
        <v>260</v>
      </c>
    </row>
    <row r="96" s="2" customFormat="1">
      <c r="A96" s="40"/>
      <c r="B96" s="41"/>
      <c r="C96" s="42"/>
      <c r="D96" s="232" t="s">
        <v>186</v>
      </c>
      <c r="E96" s="42"/>
      <c r="F96" s="233" t="s">
        <v>261</v>
      </c>
      <c r="G96" s="42"/>
      <c r="H96" s="42"/>
      <c r="I96" s="234"/>
      <c r="J96" s="42"/>
      <c r="K96" s="42"/>
      <c r="L96" s="46"/>
      <c r="M96" s="235"/>
      <c r="N96" s="236"/>
      <c r="O96" s="86"/>
      <c r="P96" s="86"/>
      <c r="Q96" s="86"/>
      <c r="R96" s="86"/>
      <c r="S96" s="86"/>
      <c r="T96" s="87"/>
      <c r="U96" s="40"/>
      <c r="V96" s="40"/>
      <c r="W96" s="40"/>
      <c r="X96" s="40"/>
      <c r="Y96" s="40"/>
      <c r="Z96" s="40"/>
      <c r="AA96" s="40"/>
      <c r="AB96" s="40"/>
      <c r="AC96" s="40"/>
      <c r="AD96" s="40"/>
      <c r="AE96" s="40"/>
      <c r="AT96" s="19" t="s">
        <v>186</v>
      </c>
      <c r="AU96" s="19" t="s">
        <v>85</v>
      </c>
    </row>
    <row r="97" s="13" customFormat="1">
      <c r="A97" s="13"/>
      <c r="B97" s="237"/>
      <c r="C97" s="238"/>
      <c r="D97" s="232" t="s">
        <v>192</v>
      </c>
      <c r="E97" s="239" t="s">
        <v>19</v>
      </c>
      <c r="F97" s="240" t="s">
        <v>262</v>
      </c>
      <c r="G97" s="238"/>
      <c r="H97" s="241">
        <v>3.2000000000000002</v>
      </c>
      <c r="I97" s="242"/>
      <c r="J97" s="238"/>
      <c r="K97" s="238"/>
      <c r="L97" s="243"/>
      <c r="M97" s="244"/>
      <c r="N97" s="245"/>
      <c r="O97" s="245"/>
      <c r="P97" s="245"/>
      <c r="Q97" s="245"/>
      <c r="R97" s="245"/>
      <c r="S97" s="245"/>
      <c r="T97" s="246"/>
      <c r="U97" s="13"/>
      <c r="V97" s="13"/>
      <c r="W97" s="13"/>
      <c r="X97" s="13"/>
      <c r="Y97" s="13"/>
      <c r="Z97" s="13"/>
      <c r="AA97" s="13"/>
      <c r="AB97" s="13"/>
      <c r="AC97" s="13"/>
      <c r="AD97" s="13"/>
      <c r="AE97" s="13"/>
      <c r="AT97" s="247" t="s">
        <v>192</v>
      </c>
      <c r="AU97" s="247" t="s">
        <v>85</v>
      </c>
      <c r="AV97" s="13" t="s">
        <v>85</v>
      </c>
      <c r="AW97" s="13" t="s">
        <v>35</v>
      </c>
      <c r="AX97" s="13" t="s">
        <v>83</v>
      </c>
      <c r="AY97" s="247" t="s">
        <v>139</v>
      </c>
    </row>
    <row r="98" s="2" customFormat="1" ht="24.15" customHeight="1">
      <c r="A98" s="40"/>
      <c r="B98" s="41"/>
      <c r="C98" s="207" t="s">
        <v>85</v>
      </c>
      <c r="D98" s="207" t="s">
        <v>140</v>
      </c>
      <c r="E98" s="208" t="s">
        <v>263</v>
      </c>
      <c r="F98" s="209" t="s">
        <v>264</v>
      </c>
      <c r="G98" s="210" t="s">
        <v>265</v>
      </c>
      <c r="H98" s="211">
        <v>7.5800000000000001</v>
      </c>
      <c r="I98" s="212"/>
      <c r="J98" s="213">
        <f>ROUND(I98*H98,2)</f>
        <v>0</v>
      </c>
      <c r="K98" s="209" t="s">
        <v>148</v>
      </c>
      <c r="L98" s="46"/>
      <c r="M98" s="214" t="s">
        <v>19</v>
      </c>
      <c r="N98" s="215" t="s">
        <v>47</v>
      </c>
      <c r="O98" s="86"/>
      <c r="P98" s="216">
        <f>O98*H98</f>
        <v>0</v>
      </c>
      <c r="Q98" s="216">
        <v>0</v>
      </c>
      <c r="R98" s="216">
        <f>Q98*H98</f>
        <v>0</v>
      </c>
      <c r="S98" s="216">
        <v>0</v>
      </c>
      <c r="T98" s="217">
        <f>S98*H98</f>
        <v>0</v>
      </c>
      <c r="U98" s="40"/>
      <c r="V98" s="40"/>
      <c r="W98" s="40"/>
      <c r="X98" s="40"/>
      <c r="Y98" s="40"/>
      <c r="Z98" s="40"/>
      <c r="AA98" s="40"/>
      <c r="AB98" s="40"/>
      <c r="AC98" s="40"/>
      <c r="AD98" s="40"/>
      <c r="AE98" s="40"/>
      <c r="AR98" s="218" t="s">
        <v>155</v>
      </c>
      <c r="AT98" s="218" t="s">
        <v>140</v>
      </c>
      <c r="AU98" s="218" t="s">
        <v>85</v>
      </c>
      <c r="AY98" s="19" t="s">
        <v>139</v>
      </c>
      <c r="BE98" s="219">
        <f>IF(N98="základní",J98,0)</f>
        <v>0</v>
      </c>
      <c r="BF98" s="219">
        <f>IF(N98="snížená",J98,0)</f>
        <v>0</v>
      </c>
      <c r="BG98" s="219">
        <f>IF(N98="zákl. přenesená",J98,0)</f>
        <v>0</v>
      </c>
      <c r="BH98" s="219">
        <f>IF(N98="sníž. přenesená",J98,0)</f>
        <v>0</v>
      </c>
      <c r="BI98" s="219">
        <f>IF(N98="nulová",J98,0)</f>
        <v>0</v>
      </c>
      <c r="BJ98" s="19" t="s">
        <v>83</v>
      </c>
      <c r="BK98" s="219">
        <f>ROUND(I98*H98,2)</f>
        <v>0</v>
      </c>
      <c r="BL98" s="19" t="s">
        <v>155</v>
      </c>
      <c r="BM98" s="218" t="s">
        <v>266</v>
      </c>
    </row>
    <row r="99" s="2" customFormat="1">
      <c r="A99" s="40"/>
      <c r="B99" s="41"/>
      <c r="C99" s="42"/>
      <c r="D99" s="232" t="s">
        <v>186</v>
      </c>
      <c r="E99" s="42"/>
      <c r="F99" s="233" t="s">
        <v>267</v>
      </c>
      <c r="G99" s="42"/>
      <c r="H99" s="42"/>
      <c r="I99" s="234"/>
      <c r="J99" s="42"/>
      <c r="K99" s="42"/>
      <c r="L99" s="46"/>
      <c r="M99" s="235"/>
      <c r="N99" s="236"/>
      <c r="O99" s="86"/>
      <c r="P99" s="86"/>
      <c r="Q99" s="86"/>
      <c r="R99" s="86"/>
      <c r="S99" s="86"/>
      <c r="T99" s="87"/>
      <c r="U99" s="40"/>
      <c r="V99" s="40"/>
      <c r="W99" s="40"/>
      <c r="X99" s="40"/>
      <c r="Y99" s="40"/>
      <c r="Z99" s="40"/>
      <c r="AA99" s="40"/>
      <c r="AB99" s="40"/>
      <c r="AC99" s="40"/>
      <c r="AD99" s="40"/>
      <c r="AE99" s="40"/>
      <c r="AT99" s="19" t="s">
        <v>186</v>
      </c>
      <c r="AU99" s="19" t="s">
        <v>85</v>
      </c>
    </row>
    <row r="100" s="13" customFormat="1">
      <c r="A100" s="13"/>
      <c r="B100" s="237"/>
      <c r="C100" s="238"/>
      <c r="D100" s="232" t="s">
        <v>192</v>
      </c>
      <c r="E100" s="239" t="s">
        <v>19</v>
      </c>
      <c r="F100" s="240" t="s">
        <v>268</v>
      </c>
      <c r="G100" s="238"/>
      <c r="H100" s="241">
        <v>0.32000000000000001</v>
      </c>
      <c r="I100" s="242"/>
      <c r="J100" s="238"/>
      <c r="K100" s="238"/>
      <c r="L100" s="243"/>
      <c r="M100" s="244"/>
      <c r="N100" s="245"/>
      <c r="O100" s="245"/>
      <c r="P100" s="245"/>
      <c r="Q100" s="245"/>
      <c r="R100" s="245"/>
      <c r="S100" s="245"/>
      <c r="T100" s="246"/>
      <c r="U100" s="13"/>
      <c r="V100" s="13"/>
      <c r="W100" s="13"/>
      <c r="X100" s="13"/>
      <c r="Y100" s="13"/>
      <c r="Z100" s="13"/>
      <c r="AA100" s="13"/>
      <c r="AB100" s="13"/>
      <c r="AC100" s="13"/>
      <c r="AD100" s="13"/>
      <c r="AE100" s="13"/>
      <c r="AT100" s="247" t="s">
        <v>192</v>
      </c>
      <c r="AU100" s="247" t="s">
        <v>85</v>
      </c>
      <c r="AV100" s="13" t="s">
        <v>85</v>
      </c>
      <c r="AW100" s="13" t="s">
        <v>35</v>
      </c>
      <c r="AX100" s="13" t="s">
        <v>76</v>
      </c>
      <c r="AY100" s="247" t="s">
        <v>139</v>
      </c>
    </row>
    <row r="101" s="13" customFormat="1">
      <c r="A101" s="13"/>
      <c r="B101" s="237"/>
      <c r="C101" s="238"/>
      <c r="D101" s="232" t="s">
        <v>192</v>
      </c>
      <c r="E101" s="239" t="s">
        <v>19</v>
      </c>
      <c r="F101" s="240" t="s">
        <v>269</v>
      </c>
      <c r="G101" s="238"/>
      <c r="H101" s="241">
        <v>7.2000000000000002</v>
      </c>
      <c r="I101" s="242"/>
      <c r="J101" s="238"/>
      <c r="K101" s="238"/>
      <c r="L101" s="243"/>
      <c r="M101" s="244"/>
      <c r="N101" s="245"/>
      <c r="O101" s="245"/>
      <c r="P101" s="245"/>
      <c r="Q101" s="245"/>
      <c r="R101" s="245"/>
      <c r="S101" s="245"/>
      <c r="T101" s="246"/>
      <c r="U101" s="13"/>
      <c r="V101" s="13"/>
      <c r="W101" s="13"/>
      <c r="X101" s="13"/>
      <c r="Y101" s="13"/>
      <c r="Z101" s="13"/>
      <c r="AA101" s="13"/>
      <c r="AB101" s="13"/>
      <c r="AC101" s="13"/>
      <c r="AD101" s="13"/>
      <c r="AE101" s="13"/>
      <c r="AT101" s="247" t="s">
        <v>192</v>
      </c>
      <c r="AU101" s="247" t="s">
        <v>85</v>
      </c>
      <c r="AV101" s="13" t="s">
        <v>85</v>
      </c>
      <c r="AW101" s="13" t="s">
        <v>35</v>
      </c>
      <c r="AX101" s="13" t="s">
        <v>76</v>
      </c>
      <c r="AY101" s="247" t="s">
        <v>139</v>
      </c>
    </row>
    <row r="102" s="13" customFormat="1">
      <c r="A102" s="13"/>
      <c r="B102" s="237"/>
      <c r="C102" s="238"/>
      <c r="D102" s="232" t="s">
        <v>192</v>
      </c>
      <c r="E102" s="239" t="s">
        <v>19</v>
      </c>
      <c r="F102" s="240" t="s">
        <v>270</v>
      </c>
      <c r="G102" s="238"/>
      <c r="H102" s="241">
        <v>0.059999999999999998</v>
      </c>
      <c r="I102" s="242"/>
      <c r="J102" s="238"/>
      <c r="K102" s="238"/>
      <c r="L102" s="243"/>
      <c r="M102" s="244"/>
      <c r="N102" s="245"/>
      <c r="O102" s="245"/>
      <c r="P102" s="245"/>
      <c r="Q102" s="245"/>
      <c r="R102" s="245"/>
      <c r="S102" s="245"/>
      <c r="T102" s="246"/>
      <c r="U102" s="13"/>
      <c r="V102" s="13"/>
      <c r="W102" s="13"/>
      <c r="X102" s="13"/>
      <c r="Y102" s="13"/>
      <c r="Z102" s="13"/>
      <c r="AA102" s="13"/>
      <c r="AB102" s="13"/>
      <c r="AC102" s="13"/>
      <c r="AD102" s="13"/>
      <c r="AE102" s="13"/>
      <c r="AT102" s="247" t="s">
        <v>192</v>
      </c>
      <c r="AU102" s="247" t="s">
        <v>85</v>
      </c>
      <c r="AV102" s="13" t="s">
        <v>85</v>
      </c>
      <c r="AW102" s="13" t="s">
        <v>35</v>
      </c>
      <c r="AX102" s="13" t="s">
        <v>76</v>
      </c>
      <c r="AY102" s="247" t="s">
        <v>139</v>
      </c>
    </row>
    <row r="103" s="14" customFormat="1">
      <c r="A103" s="14"/>
      <c r="B103" s="261"/>
      <c r="C103" s="262"/>
      <c r="D103" s="232" t="s">
        <v>192</v>
      </c>
      <c r="E103" s="263" t="s">
        <v>19</v>
      </c>
      <c r="F103" s="264" t="s">
        <v>271</v>
      </c>
      <c r="G103" s="262"/>
      <c r="H103" s="265">
        <v>7.5800000000000001</v>
      </c>
      <c r="I103" s="266"/>
      <c r="J103" s="262"/>
      <c r="K103" s="262"/>
      <c r="L103" s="267"/>
      <c r="M103" s="268"/>
      <c r="N103" s="269"/>
      <c r="O103" s="269"/>
      <c r="P103" s="269"/>
      <c r="Q103" s="269"/>
      <c r="R103" s="269"/>
      <c r="S103" s="269"/>
      <c r="T103" s="270"/>
      <c r="U103" s="14"/>
      <c r="V103" s="14"/>
      <c r="W103" s="14"/>
      <c r="X103" s="14"/>
      <c r="Y103" s="14"/>
      <c r="Z103" s="14"/>
      <c r="AA103" s="14"/>
      <c r="AB103" s="14"/>
      <c r="AC103" s="14"/>
      <c r="AD103" s="14"/>
      <c r="AE103" s="14"/>
      <c r="AT103" s="271" t="s">
        <v>192</v>
      </c>
      <c r="AU103" s="271" t="s">
        <v>85</v>
      </c>
      <c r="AV103" s="14" t="s">
        <v>155</v>
      </c>
      <c r="AW103" s="14" t="s">
        <v>35</v>
      </c>
      <c r="AX103" s="14" t="s">
        <v>83</v>
      </c>
      <c r="AY103" s="271" t="s">
        <v>139</v>
      </c>
    </row>
    <row r="104" s="2" customFormat="1" ht="37.8" customHeight="1">
      <c r="A104" s="40"/>
      <c r="B104" s="41"/>
      <c r="C104" s="207" t="s">
        <v>150</v>
      </c>
      <c r="D104" s="207" t="s">
        <v>140</v>
      </c>
      <c r="E104" s="208" t="s">
        <v>272</v>
      </c>
      <c r="F104" s="209" t="s">
        <v>273</v>
      </c>
      <c r="G104" s="210" t="s">
        <v>265</v>
      </c>
      <c r="H104" s="211">
        <v>6.5049999999999999</v>
      </c>
      <c r="I104" s="212"/>
      <c r="J104" s="213">
        <f>ROUND(I104*H104,2)</f>
        <v>0</v>
      </c>
      <c r="K104" s="209" t="s">
        <v>148</v>
      </c>
      <c r="L104" s="46"/>
      <c r="M104" s="214" t="s">
        <v>19</v>
      </c>
      <c r="N104" s="215" t="s">
        <v>47</v>
      </c>
      <c r="O104" s="86"/>
      <c r="P104" s="216">
        <f>O104*H104</f>
        <v>0</v>
      </c>
      <c r="Q104" s="216">
        <v>0</v>
      </c>
      <c r="R104" s="216">
        <f>Q104*H104</f>
        <v>0</v>
      </c>
      <c r="S104" s="216">
        <v>0</v>
      </c>
      <c r="T104" s="217">
        <f>S104*H104</f>
        <v>0</v>
      </c>
      <c r="U104" s="40"/>
      <c r="V104" s="40"/>
      <c r="W104" s="40"/>
      <c r="X104" s="40"/>
      <c r="Y104" s="40"/>
      <c r="Z104" s="40"/>
      <c r="AA104" s="40"/>
      <c r="AB104" s="40"/>
      <c r="AC104" s="40"/>
      <c r="AD104" s="40"/>
      <c r="AE104" s="40"/>
      <c r="AR104" s="218" t="s">
        <v>155</v>
      </c>
      <c r="AT104" s="218" t="s">
        <v>140</v>
      </c>
      <c r="AU104" s="218" t="s">
        <v>85</v>
      </c>
      <c r="AY104" s="19" t="s">
        <v>139</v>
      </c>
      <c r="BE104" s="219">
        <f>IF(N104="základní",J104,0)</f>
        <v>0</v>
      </c>
      <c r="BF104" s="219">
        <f>IF(N104="snížená",J104,0)</f>
        <v>0</v>
      </c>
      <c r="BG104" s="219">
        <f>IF(N104="zákl. přenesená",J104,0)</f>
        <v>0</v>
      </c>
      <c r="BH104" s="219">
        <f>IF(N104="sníž. přenesená",J104,0)</f>
        <v>0</v>
      </c>
      <c r="BI104" s="219">
        <f>IF(N104="nulová",J104,0)</f>
        <v>0</v>
      </c>
      <c r="BJ104" s="19" t="s">
        <v>83</v>
      </c>
      <c r="BK104" s="219">
        <f>ROUND(I104*H104,2)</f>
        <v>0</v>
      </c>
      <c r="BL104" s="19" t="s">
        <v>155</v>
      </c>
      <c r="BM104" s="218" t="s">
        <v>274</v>
      </c>
    </row>
    <row r="105" s="2" customFormat="1">
      <c r="A105" s="40"/>
      <c r="B105" s="41"/>
      <c r="C105" s="42"/>
      <c r="D105" s="232" t="s">
        <v>186</v>
      </c>
      <c r="E105" s="42"/>
      <c r="F105" s="233" t="s">
        <v>275</v>
      </c>
      <c r="G105" s="42"/>
      <c r="H105" s="42"/>
      <c r="I105" s="234"/>
      <c r="J105" s="42"/>
      <c r="K105" s="42"/>
      <c r="L105" s="46"/>
      <c r="M105" s="235"/>
      <c r="N105" s="236"/>
      <c r="O105" s="86"/>
      <c r="P105" s="86"/>
      <c r="Q105" s="86"/>
      <c r="R105" s="86"/>
      <c r="S105" s="86"/>
      <c r="T105" s="87"/>
      <c r="U105" s="40"/>
      <c r="V105" s="40"/>
      <c r="W105" s="40"/>
      <c r="X105" s="40"/>
      <c r="Y105" s="40"/>
      <c r="Z105" s="40"/>
      <c r="AA105" s="40"/>
      <c r="AB105" s="40"/>
      <c r="AC105" s="40"/>
      <c r="AD105" s="40"/>
      <c r="AE105" s="40"/>
      <c r="AT105" s="19" t="s">
        <v>186</v>
      </c>
      <c r="AU105" s="19" t="s">
        <v>85</v>
      </c>
    </row>
    <row r="106" s="13" customFormat="1">
      <c r="A106" s="13"/>
      <c r="B106" s="237"/>
      <c r="C106" s="238"/>
      <c r="D106" s="232" t="s">
        <v>192</v>
      </c>
      <c r="E106" s="239" t="s">
        <v>19</v>
      </c>
      <c r="F106" s="240" t="s">
        <v>276</v>
      </c>
      <c r="G106" s="238"/>
      <c r="H106" s="241">
        <v>0.64000000000000001</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192</v>
      </c>
      <c r="AU106" s="247" t="s">
        <v>85</v>
      </c>
      <c r="AV106" s="13" t="s">
        <v>85</v>
      </c>
      <c r="AW106" s="13" t="s">
        <v>35</v>
      </c>
      <c r="AX106" s="13" t="s">
        <v>76</v>
      </c>
      <c r="AY106" s="247" t="s">
        <v>139</v>
      </c>
    </row>
    <row r="107" s="13" customFormat="1">
      <c r="A107" s="13"/>
      <c r="B107" s="237"/>
      <c r="C107" s="238"/>
      <c r="D107" s="232" t="s">
        <v>192</v>
      </c>
      <c r="E107" s="239" t="s">
        <v>19</v>
      </c>
      <c r="F107" s="240" t="s">
        <v>277</v>
      </c>
      <c r="G107" s="238"/>
      <c r="H107" s="241">
        <v>7.5800000000000001</v>
      </c>
      <c r="I107" s="242"/>
      <c r="J107" s="238"/>
      <c r="K107" s="238"/>
      <c r="L107" s="243"/>
      <c r="M107" s="244"/>
      <c r="N107" s="245"/>
      <c r="O107" s="245"/>
      <c r="P107" s="245"/>
      <c r="Q107" s="245"/>
      <c r="R107" s="245"/>
      <c r="S107" s="245"/>
      <c r="T107" s="246"/>
      <c r="U107" s="13"/>
      <c r="V107" s="13"/>
      <c r="W107" s="13"/>
      <c r="X107" s="13"/>
      <c r="Y107" s="13"/>
      <c r="Z107" s="13"/>
      <c r="AA107" s="13"/>
      <c r="AB107" s="13"/>
      <c r="AC107" s="13"/>
      <c r="AD107" s="13"/>
      <c r="AE107" s="13"/>
      <c r="AT107" s="247" t="s">
        <v>192</v>
      </c>
      <c r="AU107" s="247" t="s">
        <v>85</v>
      </c>
      <c r="AV107" s="13" t="s">
        <v>85</v>
      </c>
      <c r="AW107" s="13" t="s">
        <v>35</v>
      </c>
      <c r="AX107" s="13" t="s">
        <v>76</v>
      </c>
      <c r="AY107" s="247" t="s">
        <v>139</v>
      </c>
    </row>
    <row r="108" s="13" customFormat="1">
      <c r="A108" s="13"/>
      <c r="B108" s="237"/>
      <c r="C108" s="238"/>
      <c r="D108" s="232" t="s">
        <v>192</v>
      </c>
      <c r="E108" s="239" t="s">
        <v>19</v>
      </c>
      <c r="F108" s="240" t="s">
        <v>278</v>
      </c>
      <c r="G108" s="238"/>
      <c r="H108" s="241">
        <v>-1.7150000000000001</v>
      </c>
      <c r="I108" s="242"/>
      <c r="J108" s="238"/>
      <c r="K108" s="238"/>
      <c r="L108" s="243"/>
      <c r="M108" s="244"/>
      <c r="N108" s="245"/>
      <c r="O108" s="245"/>
      <c r="P108" s="245"/>
      <c r="Q108" s="245"/>
      <c r="R108" s="245"/>
      <c r="S108" s="245"/>
      <c r="T108" s="246"/>
      <c r="U108" s="13"/>
      <c r="V108" s="13"/>
      <c r="W108" s="13"/>
      <c r="X108" s="13"/>
      <c r="Y108" s="13"/>
      <c r="Z108" s="13"/>
      <c r="AA108" s="13"/>
      <c r="AB108" s="13"/>
      <c r="AC108" s="13"/>
      <c r="AD108" s="13"/>
      <c r="AE108" s="13"/>
      <c r="AT108" s="247" t="s">
        <v>192</v>
      </c>
      <c r="AU108" s="247" t="s">
        <v>85</v>
      </c>
      <c r="AV108" s="13" t="s">
        <v>85</v>
      </c>
      <c r="AW108" s="13" t="s">
        <v>35</v>
      </c>
      <c r="AX108" s="13" t="s">
        <v>76</v>
      </c>
      <c r="AY108" s="247" t="s">
        <v>139</v>
      </c>
    </row>
    <row r="109" s="14" customFormat="1">
      <c r="A109" s="14"/>
      <c r="B109" s="261"/>
      <c r="C109" s="262"/>
      <c r="D109" s="232" t="s">
        <v>192</v>
      </c>
      <c r="E109" s="263" t="s">
        <v>19</v>
      </c>
      <c r="F109" s="264" t="s">
        <v>271</v>
      </c>
      <c r="G109" s="262"/>
      <c r="H109" s="265">
        <v>6.5049999999999999</v>
      </c>
      <c r="I109" s="266"/>
      <c r="J109" s="262"/>
      <c r="K109" s="262"/>
      <c r="L109" s="267"/>
      <c r="M109" s="268"/>
      <c r="N109" s="269"/>
      <c r="O109" s="269"/>
      <c r="P109" s="269"/>
      <c r="Q109" s="269"/>
      <c r="R109" s="269"/>
      <c r="S109" s="269"/>
      <c r="T109" s="270"/>
      <c r="U109" s="14"/>
      <c r="V109" s="14"/>
      <c r="W109" s="14"/>
      <c r="X109" s="14"/>
      <c r="Y109" s="14"/>
      <c r="Z109" s="14"/>
      <c r="AA109" s="14"/>
      <c r="AB109" s="14"/>
      <c r="AC109" s="14"/>
      <c r="AD109" s="14"/>
      <c r="AE109" s="14"/>
      <c r="AT109" s="271" t="s">
        <v>192</v>
      </c>
      <c r="AU109" s="271" t="s">
        <v>85</v>
      </c>
      <c r="AV109" s="14" t="s">
        <v>155</v>
      </c>
      <c r="AW109" s="14" t="s">
        <v>35</v>
      </c>
      <c r="AX109" s="14" t="s">
        <v>83</v>
      </c>
      <c r="AY109" s="271" t="s">
        <v>139</v>
      </c>
    </row>
    <row r="110" s="2" customFormat="1" ht="24.15" customHeight="1">
      <c r="A110" s="40"/>
      <c r="B110" s="41"/>
      <c r="C110" s="207" t="s">
        <v>155</v>
      </c>
      <c r="D110" s="207" t="s">
        <v>140</v>
      </c>
      <c r="E110" s="208" t="s">
        <v>279</v>
      </c>
      <c r="F110" s="209" t="s">
        <v>280</v>
      </c>
      <c r="G110" s="210" t="s">
        <v>265</v>
      </c>
      <c r="H110" s="211">
        <v>11.43</v>
      </c>
      <c r="I110" s="212"/>
      <c r="J110" s="213">
        <f>ROUND(I110*H110,2)</f>
        <v>0</v>
      </c>
      <c r="K110" s="209" t="s">
        <v>148</v>
      </c>
      <c r="L110" s="46"/>
      <c r="M110" s="214" t="s">
        <v>19</v>
      </c>
      <c r="N110" s="215" t="s">
        <v>47</v>
      </c>
      <c r="O110" s="86"/>
      <c r="P110" s="216">
        <f>O110*H110</f>
        <v>0</v>
      </c>
      <c r="Q110" s="216">
        <v>0</v>
      </c>
      <c r="R110" s="216">
        <f>Q110*H110</f>
        <v>0</v>
      </c>
      <c r="S110" s="216">
        <v>0</v>
      </c>
      <c r="T110" s="217">
        <f>S110*H110</f>
        <v>0</v>
      </c>
      <c r="U110" s="40"/>
      <c r="V110" s="40"/>
      <c r="W110" s="40"/>
      <c r="X110" s="40"/>
      <c r="Y110" s="40"/>
      <c r="Z110" s="40"/>
      <c r="AA110" s="40"/>
      <c r="AB110" s="40"/>
      <c r="AC110" s="40"/>
      <c r="AD110" s="40"/>
      <c r="AE110" s="40"/>
      <c r="AR110" s="218" t="s">
        <v>155</v>
      </c>
      <c r="AT110" s="218" t="s">
        <v>140</v>
      </c>
      <c r="AU110" s="218" t="s">
        <v>85</v>
      </c>
      <c r="AY110" s="19" t="s">
        <v>139</v>
      </c>
      <c r="BE110" s="219">
        <f>IF(N110="základní",J110,0)</f>
        <v>0</v>
      </c>
      <c r="BF110" s="219">
        <f>IF(N110="snížená",J110,0)</f>
        <v>0</v>
      </c>
      <c r="BG110" s="219">
        <f>IF(N110="zákl. přenesená",J110,0)</f>
        <v>0</v>
      </c>
      <c r="BH110" s="219">
        <f>IF(N110="sníž. přenesená",J110,0)</f>
        <v>0</v>
      </c>
      <c r="BI110" s="219">
        <f>IF(N110="nulová",J110,0)</f>
        <v>0</v>
      </c>
      <c r="BJ110" s="19" t="s">
        <v>83</v>
      </c>
      <c r="BK110" s="219">
        <f>ROUND(I110*H110,2)</f>
        <v>0</v>
      </c>
      <c r="BL110" s="19" t="s">
        <v>155</v>
      </c>
      <c r="BM110" s="218" t="s">
        <v>281</v>
      </c>
    </row>
    <row r="111" s="2" customFormat="1">
      <c r="A111" s="40"/>
      <c r="B111" s="41"/>
      <c r="C111" s="42"/>
      <c r="D111" s="232" t="s">
        <v>186</v>
      </c>
      <c r="E111" s="42"/>
      <c r="F111" s="233" t="s">
        <v>282</v>
      </c>
      <c r="G111" s="42"/>
      <c r="H111" s="42"/>
      <c r="I111" s="234"/>
      <c r="J111" s="42"/>
      <c r="K111" s="42"/>
      <c r="L111" s="46"/>
      <c r="M111" s="235"/>
      <c r="N111" s="236"/>
      <c r="O111" s="86"/>
      <c r="P111" s="86"/>
      <c r="Q111" s="86"/>
      <c r="R111" s="86"/>
      <c r="S111" s="86"/>
      <c r="T111" s="87"/>
      <c r="U111" s="40"/>
      <c r="V111" s="40"/>
      <c r="W111" s="40"/>
      <c r="X111" s="40"/>
      <c r="Y111" s="40"/>
      <c r="Z111" s="40"/>
      <c r="AA111" s="40"/>
      <c r="AB111" s="40"/>
      <c r="AC111" s="40"/>
      <c r="AD111" s="40"/>
      <c r="AE111" s="40"/>
      <c r="AT111" s="19" t="s">
        <v>186</v>
      </c>
      <c r="AU111" s="19" t="s">
        <v>85</v>
      </c>
    </row>
    <row r="112" s="2" customFormat="1" ht="24.15" customHeight="1">
      <c r="A112" s="40"/>
      <c r="B112" s="41"/>
      <c r="C112" s="207" t="s">
        <v>138</v>
      </c>
      <c r="D112" s="207" t="s">
        <v>140</v>
      </c>
      <c r="E112" s="208" t="s">
        <v>283</v>
      </c>
      <c r="F112" s="209" t="s">
        <v>284</v>
      </c>
      <c r="G112" s="210" t="s">
        <v>230</v>
      </c>
      <c r="H112" s="211">
        <v>18.288</v>
      </c>
      <c r="I112" s="212"/>
      <c r="J112" s="213">
        <f>ROUND(I112*H112,2)</f>
        <v>0</v>
      </c>
      <c r="K112" s="209" t="s">
        <v>148</v>
      </c>
      <c r="L112" s="46"/>
      <c r="M112" s="214" t="s">
        <v>19</v>
      </c>
      <c r="N112" s="215" t="s">
        <v>47</v>
      </c>
      <c r="O112" s="86"/>
      <c r="P112" s="216">
        <f>O112*H112</f>
        <v>0</v>
      </c>
      <c r="Q112" s="216">
        <v>0</v>
      </c>
      <c r="R112" s="216">
        <f>Q112*H112</f>
        <v>0</v>
      </c>
      <c r="S112" s="216">
        <v>0</v>
      </c>
      <c r="T112" s="217">
        <f>S112*H112</f>
        <v>0</v>
      </c>
      <c r="U112" s="40"/>
      <c r="V112" s="40"/>
      <c r="W112" s="40"/>
      <c r="X112" s="40"/>
      <c r="Y112" s="40"/>
      <c r="Z112" s="40"/>
      <c r="AA112" s="40"/>
      <c r="AB112" s="40"/>
      <c r="AC112" s="40"/>
      <c r="AD112" s="40"/>
      <c r="AE112" s="40"/>
      <c r="AR112" s="218" t="s">
        <v>155</v>
      </c>
      <c r="AT112" s="218" t="s">
        <v>140</v>
      </c>
      <c r="AU112" s="218" t="s">
        <v>85</v>
      </c>
      <c r="AY112" s="19" t="s">
        <v>139</v>
      </c>
      <c r="BE112" s="219">
        <f>IF(N112="základní",J112,0)</f>
        <v>0</v>
      </c>
      <c r="BF112" s="219">
        <f>IF(N112="snížená",J112,0)</f>
        <v>0</v>
      </c>
      <c r="BG112" s="219">
        <f>IF(N112="zákl. přenesená",J112,0)</f>
        <v>0</v>
      </c>
      <c r="BH112" s="219">
        <f>IF(N112="sníž. přenesená",J112,0)</f>
        <v>0</v>
      </c>
      <c r="BI112" s="219">
        <f>IF(N112="nulová",J112,0)</f>
        <v>0</v>
      </c>
      <c r="BJ112" s="19" t="s">
        <v>83</v>
      </c>
      <c r="BK112" s="219">
        <f>ROUND(I112*H112,2)</f>
        <v>0</v>
      </c>
      <c r="BL112" s="19" t="s">
        <v>155</v>
      </c>
      <c r="BM112" s="218" t="s">
        <v>285</v>
      </c>
    </row>
    <row r="113" s="2" customFormat="1">
      <c r="A113" s="40"/>
      <c r="B113" s="41"/>
      <c r="C113" s="42"/>
      <c r="D113" s="232" t="s">
        <v>186</v>
      </c>
      <c r="E113" s="42"/>
      <c r="F113" s="233" t="s">
        <v>286</v>
      </c>
      <c r="G113" s="42"/>
      <c r="H113" s="42"/>
      <c r="I113" s="234"/>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186</v>
      </c>
      <c r="AU113" s="19" t="s">
        <v>85</v>
      </c>
    </row>
    <row r="114" s="13" customFormat="1">
      <c r="A114" s="13"/>
      <c r="B114" s="237"/>
      <c r="C114" s="238"/>
      <c r="D114" s="232" t="s">
        <v>192</v>
      </c>
      <c r="E114" s="238"/>
      <c r="F114" s="240" t="s">
        <v>287</v>
      </c>
      <c r="G114" s="238"/>
      <c r="H114" s="241">
        <v>18.288</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192</v>
      </c>
      <c r="AU114" s="247" t="s">
        <v>85</v>
      </c>
      <c r="AV114" s="13" t="s">
        <v>85</v>
      </c>
      <c r="AW114" s="13" t="s">
        <v>4</v>
      </c>
      <c r="AX114" s="13" t="s">
        <v>83</v>
      </c>
      <c r="AY114" s="247" t="s">
        <v>139</v>
      </c>
    </row>
    <row r="115" s="2" customFormat="1" ht="24.15" customHeight="1">
      <c r="A115" s="40"/>
      <c r="B115" s="41"/>
      <c r="C115" s="207" t="s">
        <v>162</v>
      </c>
      <c r="D115" s="207" t="s">
        <v>140</v>
      </c>
      <c r="E115" s="208" t="s">
        <v>288</v>
      </c>
      <c r="F115" s="209" t="s">
        <v>289</v>
      </c>
      <c r="G115" s="210" t="s">
        <v>184</v>
      </c>
      <c r="H115" s="211">
        <v>11.43</v>
      </c>
      <c r="I115" s="212"/>
      <c r="J115" s="213">
        <f>ROUND(I115*H115,2)</f>
        <v>0</v>
      </c>
      <c r="K115" s="209" t="s">
        <v>148</v>
      </c>
      <c r="L115" s="46"/>
      <c r="M115" s="214" t="s">
        <v>19</v>
      </c>
      <c r="N115" s="215" t="s">
        <v>47</v>
      </c>
      <c r="O115" s="86"/>
      <c r="P115" s="216">
        <f>O115*H115</f>
        <v>0</v>
      </c>
      <c r="Q115" s="216">
        <v>0</v>
      </c>
      <c r="R115" s="216">
        <f>Q115*H115</f>
        <v>0</v>
      </c>
      <c r="S115" s="216">
        <v>0</v>
      </c>
      <c r="T115" s="217">
        <f>S115*H115</f>
        <v>0</v>
      </c>
      <c r="U115" s="40"/>
      <c r="V115" s="40"/>
      <c r="W115" s="40"/>
      <c r="X115" s="40"/>
      <c r="Y115" s="40"/>
      <c r="Z115" s="40"/>
      <c r="AA115" s="40"/>
      <c r="AB115" s="40"/>
      <c r="AC115" s="40"/>
      <c r="AD115" s="40"/>
      <c r="AE115" s="40"/>
      <c r="AR115" s="218" t="s">
        <v>155</v>
      </c>
      <c r="AT115" s="218" t="s">
        <v>140</v>
      </c>
      <c r="AU115" s="218" t="s">
        <v>85</v>
      </c>
      <c r="AY115" s="19" t="s">
        <v>139</v>
      </c>
      <c r="BE115" s="219">
        <f>IF(N115="základní",J115,0)</f>
        <v>0</v>
      </c>
      <c r="BF115" s="219">
        <f>IF(N115="snížená",J115,0)</f>
        <v>0</v>
      </c>
      <c r="BG115" s="219">
        <f>IF(N115="zákl. přenesená",J115,0)</f>
        <v>0</v>
      </c>
      <c r="BH115" s="219">
        <f>IF(N115="sníž. přenesená",J115,0)</f>
        <v>0</v>
      </c>
      <c r="BI115" s="219">
        <f>IF(N115="nulová",J115,0)</f>
        <v>0</v>
      </c>
      <c r="BJ115" s="19" t="s">
        <v>83</v>
      </c>
      <c r="BK115" s="219">
        <f>ROUND(I115*H115,2)</f>
        <v>0</v>
      </c>
      <c r="BL115" s="19" t="s">
        <v>155</v>
      </c>
      <c r="BM115" s="218" t="s">
        <v>290</v>
      </c>
    </row>
    <row r="116" s="2" customFormat="1">
      <c r="A116" s="40"/>
      <c r="B116" s="41"/>
      <c r="C116" s="42"/>
      <c r="D116" s="232" t="s">
        <v>186</v>
      </c>
      <c r="E116" s="42"/>
      <c r="F116" s="233" t="s">
        <v>291</v>
      </c>
      <c r="G116" s="42"/>
      <c r="H116" s="42"/>
      <c r="I116" s="234"/>
      <c r="J116" s="42"/>
      <c r="K116" s="42"/>
      <c r="L116" s="46"/>
      <c r="M116" s="235"/>
      <c r="N116" s="236"/>
      <c r="O116" s="86"/>
      <c r="P116" s="86"/>
      <c r="Q116" s="86"/>
      <c r="R116" s="86"/>
      <c r="S116" s="86"/>
      <c r="T116" s="87"/>
      <c r="U116" s="40"/>
      <c r="V116" s="40"/>
      <c r="W116" s="40"/>
      <c r="X116" s="40"/>
      <c r="Y116" s="40"/>
      <c r="Z116" s="40"/>
      <c r="AA116" s="40"/>
      <c r="AB116" s="40"/>
      <c r="AC116" s="40"/>
      <c r="AD116" s="40"/>
      <c r="AE116" s="40"/>
      <c r="AT116" s="19" t="s">
        <v>186</v>
      </c>
      <c r="AU116" s="19" t="s">
        <v>85</v>
      </c>
    </row>
    <row r="117" s="2" customFormat="1" ht="14.4" customHeight="1">
      <c r="A117" s="40"/>
      <c r="B117" s="41"/>
      <c r="C117" s="207" t="s">
        <v>167</v>
      </c>
      <c r="D117" s="207" t="s">
        <v>140</v>
      </c>
      <c r="E117" s="208" t="s">
        <v>292</v>
      </c>
      <c r="F117" s="209" t="s">
        <v>293</v>
      </c>
      <c r="G117" s="210" t="s">
        <v>184</v>
      </c>
      <c r="H117" s="211">
        <v>11.43</v>
      </c>
      <c r="I117" s="212"/>
      <c r="J117" s="213">
        <f>ROUND(I117*H117,2)</f>
        <v>0</v>
      </c>
      <c r="K117" s="209" t="s">
        <v>148</v>
      </c>
      <c r="L117" s="46"/>
      <c r="M117" s="214" t="s">
        <v>19</v>
      </c>
      <c r="N117" s="215" t="s">
        <v>47</v>
      </c>
      <c r="O117" s="86"/>
      <c r="P117" s="216">
        <f>O117*H117</f>
        <v>0</v>
      </c>
      <c r="Q117" s="216">
        <v>0</v>
      </c>
      <c r="R117" s="216">
        <f>Q117*H117</f>
        <v>0</v>
      </c>
      <c r="S117" s="216">
        <v>0</v>
      </c>
      <c r="T117" s="217">
        <f>S117*H117</f>
        <v>0</v>
      </c>
      <c r="U117" s="40"/>
      <c r="V117" s="40"/>
      <c r="W117" s="40"/>
      <c r="X117" s="40"/>
      <c r="Y117" s="40"/>
      <c r="Z117" s="40"/>
      <c r="AA117" s="40"/>
      <c r="AB117" s="40"/>
      <c r="AC117" s="40"/>
      <c r="AD117" s="40"/>
      <c r="AE117" s="40"/>
      <c r="AR117" s="218" t="s">
        <v>155</v>
      </c>
      <c r="AT117" s="218" t="s">
        <v>140</v>
      </c>
      <c r="AU117" s="218" t="s">
        <v>85</v>
      </c>
      <c r="AY117" s="19" t="s">
        <v>139</v>
      </c>
      <c r="BE117" s="219">
        <f>IF(N117="základní",J117,0)</f>
        <v>0</v>
      </c>
      <c r="BF117" s="219">
        <f>IF(N117="snížená",J117,0)</f>
        <v>0</v>
      </c>
      <c r="BG117" s="219">
        <f>IF(N117="zákl. přenesená",J117,0)</f>
        <v>0</v>
      </c>
      <c r="BH117" s="219">
        <f>IF(N117="sníž. přenesená",J117,0)</f>
        <v>0</v>
      </c>
      <c r="BI117" s="219">
        <f>IF(N117="nulová",J117,0)</f>
        <v>0</v>
      </c>
      <c r="BJ117" s="19" t="s">
        <v>83</v>
      </c>
      <c r="BK117" s="219">
        <f>ROUND(I117*H117,2)</f>
        <v>0</v>
      </c>
      <c r="BL117" s="19" t="s">
        <v>155</v>
      </c>
      <c r="BM117" s="218" t="s">
        <v>294</v>
      </c>
    </row>
    <row r="118" s="2" customFormat="1">
      <c r="A118" s="40"/>
      <c r="B118" s="41"/>
      <c r="C118" s="42"/>
      <c r="D118" s="232" t="s">
        <v>186</v>
      </c>
      <c r="E118" s="42"/>
      <c r="F118" s="233" t="s">
        <v>295</v>
      </c>
      <c r="G118" s="42"/>
      <c r="H118" s="42"/>
      <c r="I118" s="234"/>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186</v>
      </c>
      <c r="AU118" s="19" t="s">
        <v>85</v>
      </c>
    </row>
    <row r="119" s="15" customFormat="1">
      <c r="A119" s="15"/>
      <c r="B119" s="272"/>
      <c r="C119" s="273"/>
      <c r="D119" s="232" t="s">
        <v>192</v>
      </c>
      <c r="E119" s="274" t="s">
        <v>19</v>
      </c>
      <c r="F119" s="275" t="s">
        <v>296</v>
      </c>
      <c r="G119" s="273"/>
      <c r="H119" s="274" t="s">
        <v>19</v>
      </c>
      <c r="I119" s="276"/>
      <c r="J119" s="273"/>
      <c r="K119" s="273"/>
      <c r="L119" s="277"/>
      <c r="M119" s="278"/>
      <c r="N119" s="279"/>
      <c r="O119" s="279"/>
      <c r="P119" s="279"/>
      <c r="Q119" s="279"/>
      <c r="R119" s="279"/>
      <c r="S119" s="279"/>
      <c r="T119" s="280"/>
      <c r="U119" s="15"/>
      <c r="V119" s="15"/>
      <c r="W119" s="15"/>
      <c r="X119" s="15"/>
      <c r="Y119" s="15"/>
      <c r="Z119" s="15"/>
      <c r="AA119" s="15"/>
      <c r="AB119" s="15"/>
      <c r="AC119" s="15"/>
      <c r="AD119" s="15"/>
      <c r="AE119" s="15"/>
      <c r="AT119" s="281" t="s">
        <v>192</v>
      </c>
      <c r="AU119" s="281" t="s">
        <v>85</v>
      </c>
      <c r="AV119" s="15" t="s">
        <v>83</v>
      </c>
      <c r="AW119" s="15" t="s">
        <v>35</v>
      </c>
      <c r="AX119" s="15" t="s">
        <v>76</v>
      </c>
      <c r="AY119" s="281" t="s">
        <v>139</v>
      </c>
    </row>
    <row r="120" s="13" customFormat="1">
      <c r="A120" s="13"/>
      <c r="B120" s="237"/>
      <c r="C120" s="238"/>
      <c r="D120" s="232" t="s">
        <v>192</v>
      </c>
      <c r="E120" s="239" t="s">
        <v>19</v>
      </c>
      <c r="F120" s="240" t="s">
        <v>297</v>
      </c>
      <c r="G120" s="238"/>
      <c r="H120" s="241">
        <v>11.43</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192</v>
      </c>
      <c r="AU120" s="247" t="s">
        <v>85</v>
      </c>
      <c r="AV120" s="13" t="s">
        <v>85</v>
      </c>
      <c r="AW120" s="13" t="s">
        <v>35</v>
      </c>
      <c r="AX120" s="13" t="s">
        <v>83</v>
      </c>
      <c r="AY120" s="247" t="s">
        <v>139</v>
      </c>
    </row>
    <row r="121" s="11" customFormat="1" ht="22.8" customHeight="1">
      <c r="A121" s="11"/>
      <c r="B121" s="193"/>
      <c r="C121" s="194"/>
      <c r="D121" s="195" t="s">
        <v>75</v>
      </c>
      <c r="E121" s="230" t="s">
        <v>85</v>
      </c>
      <c r="F121" s="230" t="s">
        <v>298</v>
      </c>
      <c r="G121" s="194"/>
      <c r="H121" s="194"/>
      <c r="I121" s="197"/>
      <c r="J121" s="231">
        <f>BK121</f>
        <v>0</v>
      </c>
      <c r="K121" s="194"/>
      <c r="L121" s="199"/>
      <c r="M121" s="200"/>
      <c r="N121" s="201"/>
      <c r="O121" s="201"/>
      <c r="P121" s="202">
        <f>SUM(P122:P127)</f>
        <v>0</v>
      </c>
      <c r="Q121" s="201"/>
      <c r="R121" s="202">
        <f>SUM(R122:R127)</f>
        <v>0.71908515999999989</v>
      </c>
      <c r="S121" s="201"/>
      <c r="T121" s="203">
        <f>SUM(T122:T127)</f>
        <v>0</v>
      </c>
      <c r="U121" s="11"/>
      <c r="V121" s="11"/>
      <c r="W121" s="11"/>
      <c r="X121" s="11"/>
      <c r="Y121" s="11"/>
      <c r="Z121" s="11"/>
      <c r="AA121" s="11"/>
      <c r="AB121" s="11"/>
      <c r="AC121" s="11"/>
      <c r="AD121" s="11"/>
      <c r="AE121" s="11"/>
      <c r="AR121" s="204" t="s">
        <v>83</v>
      </c>
      <c r="AT121" s="205" t="s">
        <v>75</v>
      </c>
      <c r="AU121" s="205" t="s">
        <v>83</v>
      </c>
      <c r="AY121" s="204" t="s">
        <v>139</v>
      </c>
      <c r="BK121" s="206">
        <f>SUM(BK122:BK127)</f>
        <v>0</v>
      </c>
    </row>
    <row r="122" s="2" customFormat="1" ht="24.15" customHeight="1">
      <c r="A122" s="40"/>
      <c r="B122" s="41"/>
      <c r="C122" s="207" t="s">
        <v>214</v>
      </c>
      <c r="D122" s="207" t="s">
        <v>140</v>
      </c>
      <c r="E122" s="208" t="s">
        <v>299</v>
      </c>
      <c r="F122" s="209" t="s">
        <v>300</v>
      </c>
      <c r="G122" s="210" t="s">
        <v>184</v>
      </c>
      <c r="H122" s="211">
        <v>1.7749999999999999</v>
      </c>
      <c r="I122" s="212"/>
      <c r="J122" s="213">
        <f>ROUND(I122*H122,2)</f>
        <v>0</v>
      </c>
      <c r="K122" s="209" t="s">
        <v>148</v>
      </c>
      <c r="L122" s="46"/>
      <c r="M122" s="214" t="s">
        <v>19</v>
      </c>
      <c r="N122" s="215" t="s">
        <v>47</v>
      </c>
      <c r="O122" s="86"/>
      <c r="P122" s="216">
        <f>O122*H122</f>
        <v>0</v>
      </c>
      <c r="Q122" s="216">
        <v>0.36276999999999998</v>
      </c>
      <c r="R122" s="216">
        <f>Q122*H122</f>
        <v>0.64391674999999993</v>
      </c>
      <c r="S122" s="216">
        <v>0</v>
      </c>
      <c r="T122" s="217">
        <f>S122*H122</f>
        <v>0</v>
      </c>
      <c r="U122" s="40"/>
      <c r="V122" s="40"/>
      <c r="W122" s="40"/>
      <c r="X122" s="40"/>
      <c r="Y122" s="40"/>
      <c r="Z122" s="40"/>
      <c r="AA122" s="40"/>
      <c r="AB122" s="40"/>
      <c r="AC122" s="40"/>
      <c r="AD122" s="40"/>
      <c r="AE122" s="40"/>
      <c r="AR122" s="218" t="s">
        <v>155</v>
      </c>
      <c r="AT122" s="218" t="s">
        <v>140</v>
      </c>
      <c r="AU122" s="218" t="s">
        <v>85</v>
      </c>
      <c r="AY122" s="19" t="s">
        <v>139</v>
      </c>
      <c r="BE122" s="219">
        <f>IF(N122="základní",J122,0)</f>
        <v>0</v>
      </c>
      <c r="BF122" s="219">
        <f>IF(N122="snížená",J122,0)</f>
        <v>0</v>
      </c>
      <c r="BG122" s="219">
        <f>IF(N122="zákl. přenesená",J122,0)</f>
        <v>0</v>
      </c>
      <c r="BH122" s="219">
        <f>IF(N122="sníž. přenesená",J122,0)</f>
        <v>0</v>
      </c>
      <c r="BI122" s="219">
        <f>IF(N122="nulová",J122,0)</f>
        <v>0</v>
      </c>
      <c r="BJ122" s="19" t="s">
        <v>83</v>
      </c>
      <c r="BK122" s="219">
        <f>ROUND(I122*H122,2)</f>
        <v>0</v>
      </c>
      <c r="BL122" s="19" t="s">
        <v>155</v>
      </c>
      <c r="BM122" s="218" t="s">
        <v>301</v>
      </c>
    </row>
    <row r="123" s="2" customFormat="1">
      <c r="A123" s="40"/>
      <c r="B123" s="41"/>
      <c r="C123" s="42"/>
      <c r="D123" s="232" t="s">
        <v>186</v>
      </c>
      <c r="E123" s="42"/>
      <c r="F123" s="233" t="s">
        <v>302</v>
      </c>
      <c r="G123" s="42"/>
      <c r="H123" s="42"/>
      <c r="I123" s="234"/>
      <c r="J123" s="42"/>
      <c r="K123" s="42"/>
      <c r="L123" s="46"/>
      <c r="M123" s="235"/>
      <c r="N123" s="236"/>
      <c r="O123" s="86"/>
      <c r="P123" s="86"/>
      <c r="Q123" s="86"/>
      <c r="R123" s="86"/>
      <c r="S123" s="86"/>
      <c r="T123" s="87"/>
      <c r="U123" s="40"/>
      <c r="V123" s="40"/>
      <c r="W123" s="40"/>
      <c r="X123" s="40"/>
      <c r="Y123" s="40"/>
      <c r="Z123" s="40"/>
      <c r="AA123" s="40"/>
      <c r="AB123" s="40"/>
      <c r="AC123" s="40"/>
      <c r="AD123" s="40"/>
      <c r="AE123" s="40"/>
      <c r="AT123" s="19" t="s">
        <v>186</v>
      </c>
      <c r="AU123" s="19" t="s">
        <v>85</v>
      </c>
    </row>
    <row r="124" s="13" customFormat="1">
      <c r="A124" s="13"/>
      <c r="B124" s="237"/>
      <c r="C124" s="238"/>
      <c r="D124" s="232" t="s">
        <v>192</v>
      </c>
      <c r="E124" s="239" t="s">
        <v>19</v>
      </c>
      <c r="F124" s="240" t="s">
        <v>303</v>
      </c>
      <c r="G124" s="238"/>
      <c r="H124" s="241">
        <v>1.7749999999999999</v>
      </c>
      <c r="I124" s="242"/>
      <c r="J124" s="238"/>
      <c r="K124" s="238"/>
      <c r="L124" s="243"/>
      <c r="M124" s="244"/>
      <c r="N124" s="245"/>
      <c r="O124" s="245"/>
      <c r="P124" s="245"/>
      <c r="Q124" s="245"/>
      <c r="R124" s="245"/>
      <c r="S124" s="245"/>
      <c r="T124" s="246"/>
      <c r="U124" s="13"/>
      <c r="V124" s="13"/>
      <c r="W124" s="13"/>
      <c r="X124" s="13"/>
      <c r="Y124" s="13"/>
      <c r="Z124" s="13"/>
      <c r="AA124" s="13"/>
      <c r="AB124" s="13"/>
      <c r="AC124" s="13"/>
      <c r="AD124" s="13"/>
      <c r="AE124" s="13"/>
      <c r="AT124" s="247" t="s">
        <v>192</v>
      </c>
      <c r="AU124" s="247" t="s">
        <v>85</v>
      </c>
      <c r="AV124" s="13" t="s">
        <v>85</v>
      </c>
      <c r="AW124" s="13" t="s">
        <v>35</v>
      </c>
      <c r="AX124" s="13" t="s">
        <v>83</v>
      </c>
      <c r="AY124" s="247" t="s">
        <v>139</v>
      </c>
    </row>
    <row r="125" s="2" customFormat="1" ht="24.15" customHeight="1">
      <c r="A125" s="40"/>
      <c r="B125" s="41"/>
      <c r="C125" s="207" t="s">
        <v>212</v>
      </c>
      <c r="D125" s="207" t="s">
        <v>140</v>
      </c>
      <c r="E125" s="208" t="s">
        <v>304</v>
      </c>
      <c r="F125" s="209" t="s">
        <v>305</v>
      </c>
      <c r="G125" s="210" t="s">
        <v>230</v>
      </c>
      <c r="H125" s="211">
        <v>0.070999999999999994</v>
      </c>
      <c r="I125" s="212"/>
      <c r="J125" s="213">
        <f>ROUND(I125*H125,2)</f>
        <v>0</v>
      </c>
      <c r="K125" s="209" t="s">
        <v>148</v>
      </c>
      <c r="L125" s="46"/>
      <c r="M125" s="214" t="s">
        <v>19</v>
      </c>
      <c r="N125" s="215" t="s">
        <v>47</v>
      </c>
      <c r="O125" s="86"/>
      <c r="P125" s="216">
        <f>O125*H125</f>
        <v>0</v>
      </c>
      <c r="Q125" s="216">
        <v>1.05871</v>
      </c>
      <c r="R125" s="216">
        <f>Q125*H125</f>
        <v>0.075168409999999991</v>
      </c>
      <c r="S125" s="216">
        <v>0</v>
      </c>
      <c r="T125" s="217">
        <f>S125*H125</f>
        <v>0</v>
      </c>
      <c r="U125" s="40"/>
      <c r="V125" s="40"/>
      <c r="W125" s="40"/>
      <c r="X125" s="40"/>
      <c r="Y125" s="40"/>
      <c r="Z125" s="40"/>
      <c r="AA125" s="40"/>
      <c r="AB125" s="40"/>
      <c r="AC125" s="40"/>
      <c r="AD125" s="40"/>
      <c r="AE125" s="40"/>
      <c r="AR125" s="218" t="s">
        <v>155</v>
      </c>
      <c r="AT125" s="218" t="s">
        <v>140</v>
      </c>
      <c r="AU125" s="218" t="s">
        <v>85</v>
      </c>
      <c r="AY125" s="19" t="s">
        <v>139</v>
      </c>
      <c r="BE125" s="219">
        <f>IF(N125="základní",J125,0)</f>
        <v>0</v>
      </c>
      <c r="BF125" s="219">
        <f>IF(N125="snížená",J125,0)</f>
        <v>0</v>
      </c>
      <c r="BG125" s="219">
        <f>IF(N125="zákl. přenesená",J125,0)</f>
        <v>0</v>
      </c>
      <c r="BH125" s="219">
        <f>IF(N125="sníž. přenesená",J125,0)</f>
        <v>0</v>
      </c>
      <c r="BI125" s="219">
        <f>IF(N125="nulová",J125,0)</f>
        <v>0</v>
      </c>
      <c r="BJ125" s="19" t="s">
        <v>83</v>
      </c>
      <c r="BK125" s="219">
        <f>ROUND(I125*H125,2)</f>
        <v>0</v>
      </c>
      <c r="BL125" s="19" t="s">
        <v>155</v>
      </c>
      <c r="BM125" s="218" t="s">
        <v>306</v>
      </c>
    </row>
    <row r="126" s="15" customFormat="1">
      <c r="A126" s="15"/>
      <c r="B126" s="272"/>
      <c r="C126" s="273"/>
      <c r="D126" s="232" t="s">
        <v>192</v>
      </c>
      <c r="E126" s="274" t="s">
        <v>19</v>
      </c>
      <c r="F126" s="275" t="s">
        <v>307</v>
      </c>
      <c r="G126" s="273"/>
      <c r="H126" s="274" t="s">
        <v>19</v>
      </c>
      <c r="I126" s="276"/>
      <c r="J126" s="273"/>
      <c r="K126" s="273"/>
      <c r="L126" s="277"/>
      <c r="M126" s="278"/>
      <c r="N126" s="279"/>
      <c r="O126" s="279"/>
      <c r="P126" s="279"/>
      <c r="Q126" s="279"/>
      <c r="R126" s="279"/>
      <c r="S126" s="279"/>
      <c r="T126" s="280"/>
      <c r="U126" s="15"/>
      <c r="V126" s="15"/>
      <c r="W126" s="15"/>
      <c r="X126" s="15"/>
      <c r="Y126" s="15"/>
      <c r="Z126" s="15"/>
      <c r="AA126" s="15"/>
      <c r="AB126" s="15"/>
      <c r="AC126" s="15"/>
      <c r="AD126" s="15"/>
      <c r="AE126" s="15"/>
      <c r="AT126" s="281" t="s">
        <v>192</v>
      </c>
      <c r="AU126" s="281" t="s">
        <v>85</v>
      </c>
      <c r="AV126" s="15" t="s">
        <v>83</v>
      </c>
      <c r="AW126" s="15" t="s">
        <v>35</v>
      </c>
      <c r="AX126" s="15" t="s">
        <v>76</v>
      </c>
      <c r="AY126" s="281" t="s">
        <v>139</v>
      </c>
    </row>
    <row r="127" s="13" customFormat="1">
      <c r="A127" s="13"/>
      <c r="B127" s="237"/>
      <c r="C127" s="238"/>
      <c r="D127" s="232" t="s">
        <v>192</v>
      </c>
      <c r="E127" s="239" t="s">
        <v>19</v>
      </c>
      <c r="F127" s="240" t="s">
        <v>308</v>
      </c>
      <c r="G127" s="238"/>
      <c r="H127" s="241">
        <v>0.070999999999999994</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192</v>
      </c>
      <c r="AU127" s="247" t="s">
        <v>85</v>
      </c>
      <c r="AV127" s="13" t="s">
        <v>85</v>
      </c>
      <c r="AW127" s="13" t="s">
        <v>35</v>
      </c>
      <c r="AX127" s="13" t="s">
        <v>83</v>
      </c>
      <c r="AY127" s="247" t="s">
        <v>139</v>
      </c>
    </row>
    <row r="128" s="11" customFormat="1" ht="22.8" customHeight="1">
      <c r="A128" s="11"/>
      <c r="B128" s="193"/>
      <c r="C128" s="194"/>
      <c r="D128" s="195" t="s">
        <v>75</v>
      </c>
      <c r="E128" s="230" t="s">
        <v>162</v>
      </c>
      <c r="F128" s="230" t="s">
        <v>309</v>
      </c>
      <c r="G128" s="194"/>
      <c r="H128" s="194"/>
      <c r="I128" s="197"/>
      <c r="J128" s="231">
        <f>BK128</f>
        <v>0</v>
      </c>
      <c r="K128" s="194"/>
      <c r="L128" s="199"/>
      <c r="M128" s="200"/>
      <c r="N128" s="201"/>
      <c r="O128" s="201"/>
      <c r="P128" s="202">
        <f>SUM(P129:P152)</f>
        <v>0</v>
      </c>
      <c r="Q128" s="201"/>
      <c r="R128" s="202">
        <f>SUM(R129:R152)</f>
        <v>16.091552149999998</v>
      </c>
      <c r="S128" s="201"/>
      <c r="T128" s="203">
        <f>SUM(T129:T152)</f>
        <v>0</v>
      </c>
      <c r="U128" s="11"/>
      <c r="V128" s="11"/>
      <c r="W128" s="11"/>
      <c r="X128" s="11"/>
      <c r="Y128" s="11"/>
      <c r="Z128" s="11"/>
      <c r="AA128" s="11"/>
      <c r="AB128" s="11"/>
      <c r="AC128" s="11"/>
      <c r="AD128" s="11"/>
      <c r="AE128" s="11"/>
      <c r="AR128" s="204" t="s">
        <v>83</v>
      </c>
      <c r="AT128" s="205" t="s">
        <v>75</v>
      </c>
      <c r="AU128" s="205" t="s">
        <v>83</v>
      </c>
      <c r="AY128" s="204" t="s">
        <v>139</v>
      </c>
      <c r="BK128" s="206">
        <f>SUM(BK129:BK152)</f>
        <v>0</v>
      </c>
    </row>
    <row r="129" s="2" customFormat="1" ht="14.4" customHeight="1">
      <c r="A129" s="40"/>
      <c r="B129" s="41"/>
      <c r="C129" s="207" t="s">
        <v>227</v>
      </c>
      <c r="D129" s="207" t="s">
        <v>140</v>
      </c>
      <c r="E129" s="208" t="s">
        <v>310</v>
      </c>
      <c r="F129" s="209" t="s">
        <v>311</v>
      </c>
      <c r="G129" s="210" t="s">
        <v>265</v>
      </c>
      <c r="H129" s="211">
        <v>3.5379999999999998</v>
      </c>
      <c r="I129" s="212"/>
      <c r="J129" s="213">
        <f>ROUND(I129*H129,2)</f>
        <v>0</v>
      </c>
      <c r="K129" s="209" t="s">
        <v>148</v>
      </c>
      <c r="L129" s="46"/>
      <c r="M129" s="214" t="s">
        <v>19</v>
      </c>
      <c r="N129" s="215" t="s">
        <v>47</v>
      </c>
      <c r="O129" s="86"/>
      <c r="P129" s="216">
        <f>O129*H129</f>
        <v>0</v>
      </c>
      <c r="Q129" s="216">
        <v>2.45329</v>
      </c>
      <c r="R129" s="216">
        <f>Q129*H129</f>
        <v>8.6797400199999988</v>
      </c>
      <c r="S129" s="216">
        <v>0</v>
      </c>
      <c r="T129" s="217">
        <f>S129*H129</f>
        <v>0</v>
      </c>
      <c r="U129" s="40"/>
      <c r="V129" s="40"/>
      <c r="W129" s="40"/>
      <c r="X129" s="40"/>
      <c r="Y129" s="40"/>
      <c r="Z129" s="40"/>
      <c r="AA129" s="40"/>
      <c r="AB129" s="40"/>
      <c r="AC129" s="40"/>
      <c r="AD129" s="40"/>
      <c r="AE129" s="40"/>
      <c r="AR129" s="218" t="s">
        <v>155</v>
      </c>
      <c r="AT129" s="218" t="s">
        <v>140</v>
      </c>
      <c r="AU129" s="218" t="s">
        <v>85</v>
      </c>
      <c r="AY129" s="19" t="s">
        <v>139</v>
      </c>
      <c r="BE129" s="219">
        <f>IF(N129="základní",J129,0)</f>
        <v>0</v>
      </c>
      <c r="BF129" s="219">
        <f>IF(N129="snížená",J129,0)</f>
        <v>0</v>
      </c>
      <c r="BG129" s="219">
        <f>IF(N129="zákl. přenesená",J129,0)</f>
        <v>0</v>
      </c>
      <c r="BH129" s="219">
        <f>IF(N129="sníž. přenesená",J129,0)</f>
        <v>0</v>
      </c>
      <c r="BI129" s="219">
        <f>IF(N129="nulová",J129,0)</f>
        <v>0</v>
      </c>
      <c r="BJ129" s="19" t="s">
        <v>83</v>
      </c>
      <c r="BK129" s="219">
        <f>ROUND(I129*H129,2)</f>
        <v>0</v>
      </c>
      <c r="BL129" s="19" t="s">
        <v>155</v>
      </c>
      <c r="BM129" s="218" t="s">
        <v>312</v>
      </c>
    </row>
    <row r="130" s="2" customFormat="1">
      <c r="A130" s="40"/>
      <c r="B130" s="41"/>
      <c r="C130" s="42"/>
      <c r="D130" s="232" t="s">
        <v>186</v>
      </c>
      <c r="E130" s="42"/>
      <c r="F130" s="233" t="s">
        <v>313</v>
      </c>
      <c r="G130" s="42"/>
      <c r="H130" s="42"/>
      <c r="I130" s="234"/>
      <c r="J130" s="42"/>
      <c r="K130" s="42"/>
      <c r="L130" s="46"/>
      <c r="M130" s="235"/>
      <c r="N130" s="236"/>
      <c r="O130" s="86"/>
      <c r="P130" s="86"/>
      <c r="Q130" s="86"/>
      <c r="R130" s="86"/>
      <c r="S130" s="86"/>
      <c r="T130" s="87"/>
      <c r="U130" s="40"/>
      <c r="V130" s="40"/>
      <c r="W130" s="40"/>
      <c r="X130" s="40"/>
      <c r="Y130" s="40"/>
      <c r="Z130" s="40"/>
      <c r="AA130" s="40"/>
      <c r="AB130" s="40"/>
      <c r="AC130" s="40"/>
      <c r="AD130" s="40"/>
      <c r="AE130" s="40"/>
      <c r="AT130" s="19" t="s">
        <v>186</v>
      </c>
      <c r="AU130" s="19" t="s">
        <v>85</v>
      </c>
    </row>
    <row r="131" s="13" customFormat="1">
      <c r="A131" s="13"/>
      <c r="B131" s="237"/>
      <c r="C131" s="238"/>
      <c r="D131" s="232" t="s">
        <v>192</v>
      </c>
      <c r="E131" s="239" t="s">
        <v>19</v>
      </c>
      <c r="F131" s="240" t="s">
        <v>314</v>
      </c>
      <c r="G131" s="238"/>
      <c r="H131" s="241">
        <v>3.3799999999999999</v>
      </c>
      <c r="I131" s="242"/>
      <c r="J131" s="238"/>
      <c r="K131" s="238"/>
      <c r="L131" s="243"/>
      <c r="M131" s="244"/>
      <c r="N131" s="245"/>
      <c r="O131" s="245"/>
      <c r="P131" s="245"/>
      <c r="Q131" s="245"/>
      <c r="R131" s="245"/>
      <c r="S131" s="245"/>
      <c r="T131" s="246"/>
      <c r="U131" s="13"/>
      <c r="V131" s="13"/>
      <c r="W131" s="13"/>
      <c r="X131" s="13"/>
      <c r="Y131" s="13"/>
      <c r="Z131" s="13"/>
      <c r="AA131" s="13"/>
      <c r="AB131" s="13"/>
      <c r="AC131" s="13"/>
      <c r="AD131" s="13"/>
      <c r="AE131" s="13"/>
      <c r="AT131" s="247" t="s">
        <v>192</v>
      </c>
      <c r="AU131" s="247" t="s">
        <v>85</v>
      </c>
      <c r="AV131" s="13" t="s">
        <v>85</v>
      </c>
      <c r="AW131" s="13" t="s">
        <v>35</v>
      </c>
      <c r="AX131" s="13" t="s">
        <v>76</v>
      </c>
      <c r="AY131" s="247" t="s">
        <v>139</v>
      </c>
    </row>
    <row r="132" s="13" customFormat="1">
      <c r="A132" s="13"/>
      <c r="B132" s="237"/>
      <c r="C132" s="238"/>
      <c r="D132" s="232" t="s">
        <v>192</v>
      </c>
      <c r="E132" s="239" t="s">
        <v>19</v>
      </c>
      <c r="F132" s="240" t="s">
        <v>315</v>
      </c>
      <c r="G132" s="238"/>
      <c r="H132" s="241">
        <v>0.158</v>
      </c>
      <c r="I132" s="242"/>
      <c r="J132" s="238"/>
      <c r="K132" s="238"/>
      <c r="L132" s="243"/>
      <c r="M132" s="244"/>
      <c r="N132" s="245"/>
      <c r="O132" s="245"/>
      <c r="P132" s="245"/>
      <c r="Q132" s="245"/>
      <c r="R132" s="245"/>
      <c r="S132" s="245"/>
      <c r="T132" s="246"/>
      <c r="U132" s="13"/>
      <c r="V132" s="13"/>
      <c r="W132" s="13"/>
      <c r="X132" s="13"/>
      <c r="Y132" s="13"/>
      <c r="Z132" s="13"/>
      <c r="AA132" s="13"/>
      <c r="AB132" s="13"/>
      <c r="AC132" s="13"/>
      <c r="AD132" s="13"/>
      <c r="AE132" s="13"/>
      <c r="AT132" s="247" t="s">
        <v>192</v>
      </c>
      <c r="AU132" s="247" t="s">
        <v>85</v>
      </c>
      <c r="AV132" s="13" t="s">
        <v>85</v>
      </c>
      <c r="AW132" s="13" t="s">
        <v>35</v>
      </c>
      <c r="AX132" s="13" t="s">
        <v>76</v>
      </c>
      <c r="AY132" s="247" t="s">
        <v>139</v>
      </c>
    </row>
    <row r="133" s="14" customFormat="1">
      <c r="A133" s="14"/>
      <c r="B133" s="261"/>
      <c r="C133" s="262"/>
      <c r="D133" s="232" t="s">
        <v>192</v>
      </c>
      <c r="E133" s="263" t="s">
        <v>19</v>
      </c>
      <c r="F133" s="264" t="s">
        <v>271</v>
      </c>
      <c r="G133" s="262"/>
      <c r="H133" s="265">
        <v>3.5379999999999998</v>
      </c>
      <c r="I133" s="266"/>
      <c r="J133" s="262"/>
      <c r="K133" s="262"/>
      <c r="L133" s="267"/>
      <c r="M133" s="268"/>
      <c r="N133" s="269"/>
      <c r="O133" s="269"/>
      <c r="P133" s="269"/>
      <c r="Q133" s="269"/>
      <c r="R133" s="269"/>
      <c r="S133" s="269"/>
      <c r="T133" s="270"/>
      <c r="U133" s="14"/>
      <c r="V133" s="14"/>
      <c r="W133" s="14"/>
      <c r="X133" s="14"/>
      <c r="Y133" s="14"/>
      <c r="Z133" s="14"/>
      <c r="AA133" s="14"/>
      <c r="AB133" s="14"/>
      <c r="AC133" s="14"/>
      <c r="AD133" s="14"/>
      <c r="AE133" s="14"/>
      <c r="AT133" s="271" t="s">
        <v>192</v>
      </c>
      <c r="AU133" s="271" t="s">
        <v>85</v>
      </c>
      <c r="AV133" s="14" t="s">
        <v>155</v>
      </c>
      <c r="AW133" s="14" t="s">
        <v>35</v>
      </c>
      <c r="AX133" s="14" t="s">
        <v>83</v>
      </c>
      <c r="AY133" s="271" t="s">
        <v>139</v>
      </c>
    </row>
    <row r="134" s="2" customFormat="1" ht="24.15" customHeight="1">
      <c r="A134" s="40"/>
      <c r="B134" s="41"/>
      <c r="C134" s="207" t="s">
        <v>233</v>
      </c>
      <c r="D134" s="207" t="s">
        <v>140</v>
      </c>
      <c r="E134" s="208" t="s">
        <v>316</v>
      </c>
      <c r="F134" s="209" t="s">
        <v>317</v>
      </c>
      <c r="G134" s="210" t="s">
        <v>265</v>
      </c>
      <c r="H134" s="211">
        <v>3.5379999999999998</v>
      </c>
      <c r="I134" s="212"/>
      <c r="J134" s="213">
        <f>ROUND(I134*H134,2)</f>
        <v>0</v>
      </c>
      <c r="K134" s="209" t="s">
        <v>148</v>
      </c>
      <c r="L134" s="46"/>
      <c r="M134" s="214" t="s">
        <v>19</v>
      </c>
      <c r="N134" s="215" t="s">
        <v>47</v>
      </c>
      <c r="O134" s="86"/>
      <c r="P134" s="216">
        <f>O134*H134</f>
        <v>0</v>
      </c>
      <c r="Q134" s="216">
        <v>0</v>
      </c>
      <c r="R134" s="216">
        <f>Q134*H134</f>
        <v>0</v>
      </c>
      <c r="S134" s="216">
        <v>0</v>
      </c>
      <c r="T134" s="217">
        <f>S134*H134</f>
        <v>0</v>
      </c>
      <c r="U134" s="40"/>
      <c r="V134" s="40"/>
      <c r="W134" s="40"/>
      <c r="X134" s="40"/>
      <c r="Y134" s="40"/>
      <c r="Z134" s="40"/>
      <c r="AA134" s="40"/>
      <c r="AB134" s="40"/>
      <c r="AC134" s="40"/>
      <c r="AD134" s="40"/>
      <c r="AE134" s="40"/>
      <c r="AR134" s="218" t="s">
        <v>155</v>
      </c>
      <c r="AT134" s="218" t="s">
        <v>140</v>
      </c>
      <c r="AU134" s="218" t="s">
        <v>85</v>
      </c>
      <c r="AY134" s="19" t="s">
        <v>139</v>
      </c>
      <c r="BE134" s="219">
        <f>IF(N134="základní",J134,0)</f>
        <v>0</v>
      </c>
      <c r="BF134" s="219">
        <f>IF(N134="snížená",J134,0)</f>
        <v>0</v>
      </c>
      <c r="BG134" s="219">
        <f>IF(N134="zákl. přenesená",J134,0)</f>
        <v>0</v>
      </c>
      <c r="BH134" s="219">
        <f>IF(N134="sníž. přenesená",J134,0)</f>
        <v>0</v>
      </c>
      <c r="BI134" s="219">
        <f>IF(N134="nulová",J134,0)</f>
        <v>0</v>
      </c>
      <c r="BJ134" s="19" t="s">
        <v>83</v>
      </c>
      <c r="BK134" s="219">
        <f>ROUND(I134*H134,2)</f>
        <v>0</v>
      </c>
      <c r="BL134" s="19" t="s">
        <v>155</v>
      </c>
      <c r="BM134" s="218" t="s">
        <v>318</v>
      </c>
    </row>
    <row r="135" s="2" customFormat="1">
      <c r="A135" s="40"/>
      <c r="B135" s="41"/>
      <c r="C135" s="42"/>
      <c r="D135" s="232" t="s">
        <v>186</v>
      </c>
      <c r="E135" s="42"/>
      <c r="F135" s="233" t="s">
        <v>319</v>
      </c>
      <c r="G135" s="42"/>
      <c r="H135" s="42"/>
      <c r="I135" s="234"/>
      <c r="J135" s="42"/>
      <c r="K135" s="42"/>
      <c r="L135" s="46"/>
      <c r="M135" s="235"/>
      <c r="N135" s="236"/>
      <c r="O135" s="86"/>
      <c r="P135" s="86"/>
      <c r="Q135" s="86"/>
      <c r="R135" s="86"/>
      <c r="S135" s="86"/>
      <c r="T135" s="87"/>
      <c r="U135" s="40"/>
      <c r="V135" s="40"/>
      <c r="W135" s="40"/>
      <c r="X135" s="40"/>
      <c r="Y135" s="40"/>
      <c r="Z135" s="40"/>
      <c r="AA135" s="40"/>
      <c r="AB135" s="40"/>
      <c r="AC135" s="40"/>
      <c r="AD135" s="40"/>
      <c r="AE135" s="40"/>
      <c r="AT135" s="19" t="s">
        <v>186</v>
      </c>
      <c r="AU135" s="19" t="s">
        <v>85</v>
      </c>
    </row>
    <row r="136" s="2" customFormat="1" ht="14.4" customHeight="1">
      <c r="A136" s="40"/>
      <c r="B136" s="41"/>
      <c r="C136" s="207" t="s">
        <v>238</v>
      </c>
      <c r="D136" s="207" t="s">
        <v>140</v>
      </c>
      <c r="E136" s="208" t="s">
        <v>320</v>
      </c>
      <c r="F136" s="209" t="s">
        <v>321</v>
      </c>
      <c r="G136" s="210" t="s">
        <v>184</v>
      </c>
      <c r="H136" s="211">
        <v>4.1150000000000002</v>
      </c>
      <c r="I136" s="212"/>
      <c r="J136" s="213">
        <f>ROUND(I136*H136,2)</f>
        <v>0</v>
      </c>
      <c r="K136" s="209" t="s">
        <v>148</v>
      </c>
      <c r="L136" s="46"/>
      <c r="M136" s="214" t="s">
        <v>19</v>
      </c>
      <c r="N136" s="215" t="s">
        <v>47</v>
      </c>
      <c r="O136" s="86"/>
      <c r="P136" s="216">
        <f>O136*H136</f>
        <v>0</v>
      </c>
      <c r="Q136" s="216">
        <v>0.013520000000000001</v>
      </c>
      <c r="R136" s="216">
        <f>Q136*H136</f>
        <v>0.055634800000000005</v>
      </c>
      <c r="S136" s="216">
        <v>0</v>
      </c>
      <c r="T136" s="217">
        <f>S136*H136</f>
        <v>0</v>
      </c>
      <c r="U136" s="40"/>
      <c r="V136" s="40"/>
      <c r="W136" s="40"/>
      <c r="X136" s="40"/>
      <c r="Y136" s="40"/>
      <c r="Z136" s="40"/>
      <c r="AA136" s="40"/>
      <c r="AB136" s="40"/>
      <c r="AC136" s="40"/>
      <c r="AD136" s="40"/>
      <c r="AE136" s="40"/>
      <c r="AR136" s="218" t="s">
        <v>155</v>
      </c>
      <c r="AT136" s="218" t="s">
        <v>140</v>
      </c>
      <c r="AU136" s="218" t="s">
        <v>85</v>
      </c>
      <c r="AY136" s="19" t="s">
        <v>139</v>
      </c>
      <c r="BE136" s="219">
        <f>IF(N136="základní",J136,0)</f>
        <v>0</v>
      </c>
      <c r="BF136" s="219">
        <f>IF(N136="snížená",J136,0)</f>
        <v>0</v>
      </c>
      <c r="BG136" s="219">
        <f>IF(N136="zákl. přenesená",J136,0)</f>
        <v>0</v>
      </c>
      <c r="BH136" s="219">
        <f>IF(N136="sníž. přenesená",J136,0)</f>
        <v>0</v>
      </c>
      <c r="BI136" s="219">
        <f>IF(N136="nulová",J136,0)</f>
        <v>0</v>
      </c>
      <c r="BJ136" s="19" t="s">
        <v>83</v>
      </c>
      <c r="BK136" s="219">
        <f>ROUND(I136*H136,2)</f>
        <v>0</v>
      </c>
      <c r="BL136" s="19" t="s">
        <v>155</v>
      </c>
      <c r="BM136" s="218" t="s">
        <v>322</v>
      </c>
    </row>
    <row r="137" s="13" customFormat="1">
      <c r="A137" s="13"/>
      <c r="B137" s="237"/>
      <c r="C137" s="238"/>
      <c r="D137" s="232" t="s">
        <v>192</v>
      </c>
      <c r="E137" s="239" t="s">
        <v>19</v>
      </c>
      <c r="F137" s="240" t="s">
        <v>323</v>
      </c>
      <c r="G137" s="238"/>
      <c r="H137" s="241">
        <v>3.6800000000000002</v>
      </c>
      <c r="I137" s="242"/>
      <c r="J137" s="238"/>
      <c r="K137" s="238"/>
      <c r="L137" s="243"/>
      <c r="M137" s="244"/>
      <c r="N137" s="245"/>
      <c r="O137" s="245"/>
      <c r="P137" s="245"/>
      <c r="Q137" s="245"/>
      <c r="R137" s="245"/>
      <c r="S137" s="245"/>
      <c r="T137" s="246"/>
      <c r="U137" s="13"/>
      <c r="V137" s="13"/>
      <c r="W137" s="13"/>
      <c r="X137" s="13"/>
      <c r="Y137" s="13"/>
      <c r="Z137" s="13"/>
      <c r="AA137" s="13"/>
      <c r="AB137" s="13"/>
      <c r="AC137" s="13"/>
      <c r="AD137" s="13"/>
      <c r="AE137" s="13"/>
      <c r="AT137" s="247" t="s">
        <v>192</v>
      </c>
      <c r="AU137" s="247" t="s">
        <v>85</v>
      </c>
      <c r="AV137" s="13" t="s">
        <v>85</v>
      </c>
      <c r="AW137" s="13" t="s">
        <v>35</v>
      </c>
      <c r="AX137" s="13" t="s">
        <v>76</v>
      </c>
      <c r="AY137" s="247" t="s">
        <v>139</v>
      </c>
    </row>
    <row r="138" s="13" customFormat="1">
      <c r="A138" s="13"/>
      <c r="B138" s="237"/>
      <c r="C138" s="238"/>
      <c r="D138" s="232" t="s">
        <v>192</v>
      </c>
      <c r="E138" s="239" t="s">
        <v>19</v>
      </c>
      <c r="F138" s="240" t="s">
        <v>324</v>
      </c>
      <c r="G138" s="238"/>
      <c r="H138" s="241">
        <v>0.435</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192</v>
      </c>
      <c r="AU138" s="247" t="s">
        <v>85</v>
      </c>
      <c r="AV138" s="13" t="s">
        <v>85</v>
      </c>
      <c r="AW138" s="13" t="s">
        <v>35</v>
      </c>
      <c r="AX138" s="13" t="s">
        <v>76</v>
      </c>
      <c r="AY138" s="247" t="s">
        <v>139</v>
      </c>
    </row>
    <row r="139" s="14" customFormat="1">
      <c r="A139" s="14"/>
      <c r="B139" s="261"/>
      <c r="C139" s="262"/>
      <c r="D139" s="232" t="s">
        <v>192</v>
      </c>
      <c r="E139" s="263" t="s">
        <v>19</v>
      </c>
      <c r="F139" s="264" t="s">
        <v>271</v>
      </c>
      <c r="G139" s="262"/>
      <c r="H139" s="265">
        <v>4.1150000000000002</v>
      </c>
      <c r="I139" s="266"/>
      <c r="J139" s="262"/>
      <c r="K139" s="262"/>
      <c r="L139" s="267"/>
      <c r="M139" s="268"/>
      <c r="N139" s="269"/>
      <c r="O139" s="269"/>
      <c r="P139" s="269"/>
      <c r="Q139" s="269"/>
      <c r="R139" s="269"/>
      <c r="S139" s="269"/>
      <c r="T139" s="270"/>
      <c r="U139" s="14"/>
      <c r="V139" s="14"/>
      <c r="W139" s="14"/>
      <c r="X139" s="14"/>
      <c r="Y139" s="14"/>
      <c r="Z139" s="14"/>
      <c r="AA139" s="14"/>
      <c r="AB139" s="14"/>
      <c r="AC139" s="14"/>
      <c r="AD139" s="14"/>
      <c r="AE139" s="14"/>
      <c r="AT139" s="271" t="s">
        <v>192</v>
      </c>
      <c r="AU139" s="271" t="s">
        <v>85</v>
      </c>
      <c r="AV139" s="14" t="s">
        <v>155</v>
      </c>
      <c r="AW139" s="14" t="s">
        <v>35</v>
      </c>
      <c r="AX139" s="14" t="s">
        <v>83</v>
      </c>
      <c r="AY139" s="271" t="s">
        <v>139</v>
      </c>
    </row>
    <row r="140" s="2" customFormat="1" ht="14.4" customHeight="1">
      <c r="A140" s="40"/>
      <c r="B140" s="41"/>
      <c r="C140" s="207" t="s">
        <v>243</v>
      </c>
      <c r="D140" s="207" t="s">
        <v>140</v>
      </c>
      <c r="E140" s="208" t="s">
        <v>325</v>
      </c>
      <c r="F140" s="209" t="s">
        <v>326</v>
      </c>
      <c r="G140" s="210" t="s">
        <v>184</v>
      </c>
      <c r="H140" s="211">
        <v>4.1150000000000002</v>
      </c>
      <c r="I140" s="212"/>
      <c r="J140" s="213">
        <f>ROUND(I140*H140,2)</f>
        <v>0</v>
      </c>
      <c r="K140" s="209" t="s">
        <v>148</v>
      </c>
      <c r="L140" s="46"/>
      <c r="M140" s="214" t="s">
        <v>19</v>
      </c>
      <c r="N140" s="215" t="s">
        <v>47</v>
      </c>
      <c r="O140" s="86"/>
      <c r="P140" s="216">
        <f>O140*H140</f>
        <v>0</v>
      </c>
      <c r="Q140" s="216">
        <v>0</v>
      </c>
      <c r="R140" s="216">
        <f>Q140*H140</f>
        <v>0</v>
      </c>
      <c r="S140" s="216">
        <v>0</v>
      </c>
      <c r="T140" s="217">
        <f>S140*H140</f>
        <v>0</v>
      </c>
      <c r="U140" s="40"/>
      <c r="V140" s="40"/>
      <c r="W140" s="40"/>
      <c r="X140" s="40"/>
      <c r="Y140" s="40"/>
      <c r="Z140" s="40"/>
      <c r="AA140" s="40"/>
      <c r="AB140" s="40"/>
      <c r="AC140" s="40"/>
      <c r="AD140" s="40"/>
      <c r="AE140" s="40"/>
      <c r="AR140" s="218" t="s">
        <v>155</v>
      </c>
      <c r="AT140" s="218" t="s">
        <v>140</v>
      </c>
      <c r="AU140" s="218" t="s">
        <v>85</v>
      </c>
      <c r="AY140" s="19" t="s">
        <v>139</v>
      </c>
      <c r="BE140" s="219">
        <f>IF(N140="základní",J140,0)</f>
        <v>0</v>
      </c>
      <c r="BF140" s="219">
        <f>IF(N140="snížená",J140,0)</f>
        <v>0</v>
      </c>
      <c r="BG140" s="219">
        <f>IF(N140="zákl. přenesená",J140,0)</f>
        <v>0</v>
      </c>
      <c r="BH140" s="219">
        <f>IF(N140="sníž. přenesená",J140,0)</f>
        <v>0</v>
      </c>
      <c r="BI140" s="219">
        <f>IF(N140="nulová",J140,0)</f>
        <v>0</v>
      </c>
      <c r="BJ140" s="19" t="s">
        <v>83</v>
      </c>
      <c r="BK140" s="219">
        <f>ROUND(I140*H140,2)</f>
        <v>0</v>
      </c>
      <c r="BL140" s="19" t="s">
        <v>155</v>
      </c>
      <c r="BM140" s="218" t="s">
        <v>327</v>
      </c>
    </row>
    <row r="141" s="2" customFormat="1" ht="14.4" customHeight="1">
      <c r="A141" s="40"/>
      <c r="B141" s="41"/>
      <c r="C141" s="207" t="s">
        <v>249</v>
      </c>
      <c r="D141" s="207" t="s">
        <v>140</v>
      </c>
      <c r="E141" s="208" t="s">
        <v>328</v>
      </c>
      <c r="F141" s="209" t="s">
        <v>329</v>
      </c>
      <c r="G141" s="210" t="s">
        <v>230</v>
      </c>
      <c r="H141" s="211">
        <v>0.129</v>
      </c>
      <c r="I141" s="212"/>
      <c r="J141" s="213">
        <f>ROUND(I141*H141,2)</f>
        <v>0</v>
      </c>
      <c r="K141" s="209" t="s">
        <v>148</v>
      </c>
      <c r="L141" s="46"/>
      <c r="M141" s="214" t="s">
        <v>19</v>
      </c>
      <c r="N141" s="215" t="s">
        <v>47</v>
      </c>
      <c r="O141" s="86"/>
      <c r="P141" s="216">
        <f>O141*H141</f>
        <v>0</v>
      </c>
      <c r="Q141" s="216">
        <v>1.06277</v>
      </c>
      <c r="R141" s="216">
        <f>Q141*H141</f>
        <v>0.13709732999999999</v>
      </c>
      <c r="S141" s="216">
        <v>0</v>
      </c>
      <c r="T141" s="217">
        <f>S141*H141</f>
        <v>0</v>
      </c>
      <c r="U141" s="40"/>
      <c r="V141" s="40"/>
      <c r="W141" s="40"/>
      <c r="X141" s="40"/>
      <c r="Y141" s="40"/>
      <c r="Z141" s="40"/>
      <c r="AA141" s="40"/>
      <c r="AB141" s="40"/>
      <c r="AC141" s="40"/>
      <c r="AD141" s="40"/>
      <c r="AE141" s="40"/>
      <c r="AR141" s="218" t="s">
        <v>155</v>
      </c>
      <c r="AT141" s="218" t="s">
        <v>140</v>
      </c>
      <c r="AU141" s="218" t="s">
        <v>85</v>
      </c>
      <c r="AY141" s="19" t="s">
        <v>139</v>
      </c>
      <c r="BE141" s="219">
        <f>IF(N141="základní",J141,0)</f>
        <v>0</v>
      </c>
      <c r="BF141" s="219">
        <f>IF(N141="snížená",J141,0)</f>
        <v>0</v>
      </c>
      <c r="BG141" s="219">
        <f>IF(N141="zákl. přenesená",J141,0)</f>
        <v>0</v>
      </c>
      <c r="BH141" s="219">
        <f>IF(N141="sníž. přenesená",J141,0)</f>
        <v>0</v>
      </c>
      <c r="BI141" s="219">
        <f>IF(N141="nulová",J141,0)</f>
        <v>0</v>
      </c>
      <c r="BJ141" s="19" t="s">
        <v>83</v>
      </c>
      <c r="BK141" s="219">
        <f>ROUND(I141*H141,2)</f>
        <v>0</v>
      </c>
      <c r="BL141" s="19" t="s">
        <v>155</v>
      </c>
      <c r="BM141" s="218" t="s">
        <v>330</v>
      </c>
    </row>
    <row r="142" s="2" customFormat="1">
      <c r="A142" s="40"/>
      <c r="B142" s="41"/>
      <c r="C142" s="42"/>
      <c r="D142" s="232" t="s">
        <v>186</v>
      </c>
      <c r="E142" s="42"/>
      <c r="F142" s="233" t="s">
        <v>331</v>
      </c>
      <c r="G142" s="42"/>
      <c r="H142" s="42"/>
      <c r="I142" s="234"/>
      <c r="J142" s="42"/>
      <c r="K142" s="42"/>
      <c r="L142" s="46"/>
      <c r="M142" s="235"/>
      <c r="N142" s="236"/>
      <c r="O142" s="86"/>
      <c r="P142" s="86"/>
      <c r="Q142" s="86"/>
      <c r="R142" s="86"/>
      <c r="S142" s="86"/>
      <c r="T142" s="87"/>
      <c r="U142" s="40"/>
      <c r="V142" s="40"/>
      <c r="W142" s="40"/>
      <c r="X142" s="40"/>
      <c r="Y142" s="40"/>
      <c r="Z142" s="40"/>
      <c r="AA142" s="40"/>
      <c r="AB142" s="40"/>
      <c r="AC142" s="40"/>
      <c r="AD142" s="40"/>
      <c r="AE142" s="40"/>
      <c r="AT142" s="19" t="s">
        <v>186</v>
      </c>
      <c r="AU142" s="19" t="s">
        <v>85</v>
      </c>
    </row>
    <row r="143" s="15" customFormat="1">
      <c r="A143" s="15"/>
      <c r="B143" s="272"/>
      <c r="C143" s="273"/>
      <c r="D143" s="232" t="s">
        <v>192</v>
      </c>
      <c r="E143" s="274" t="s">
        <v>19</v>
      </c>
      <c r="F143" s="275" t="s">
        <v>332</v>
      </c>
      <c r="G143" s="273"/>
      <c r="H143" s="274" t="s">
        <v>19</v>
      </c>
      <c r="I143" s="276"/>
      <c r="J143" s="273"/>
      <c r="K143" s="273"/>
      <c r="L143" s="277"/>
      <c r="M143" s="278"/>
      <c r="N143" s="279"/>
      <c r="O143" s="279"/>
      <c r="P143" s="279"/>
      <c r="Q143" s="279"/>
      <c r="R143" s="279"/>
      <c r="S143" s="279"/>
      <c r="T143" s="280"/>
      <c r="U143" s="15"/>
      <c r="V143" s="15"/>
      <c r="W143" s="15"/>
      <c r="X143" s="15"/>
      <c r="Y143" s="15"/>
      <c r="Z143" s="15"/>
      <c r="AA143" s="15"/>
      <c r="AB143" s="15"/>
      <c r="AC143" s="15"/>
      <c r="AD143" s="15"/>
      <c r="AE143" s="15"/>
      <c r="AT143" s="281" t="s">
        <v>192</v>
      </c>
      <c r="AU143" s="281" t="s">
        <v>85</v>
      </c>
      <c r="AV143" s="15" t="s">
        <v>83</v>
      </c>
      <c r="AW143" s="15" t="s">
        <v>35</v>
      </c>
      <c r="AX143" s="15" t="s">
        <v>76</v>
      </c>
      <c r="AY143" s="281" t="s">
        <v>139</v>
      </c>
    </row>
    <row r="144" s="13" customFormat="1">
      <c r="A144" s="13"/>
      <c r="B144" s="237"/>
      <c r="C144" s="238"/>
      <c r="D144" s="232" t="s">
        <v>192</v>
      </c>
      <c r="E144" s="239" t="s">
        <v>19</v>
      </c>
      <c r="F144" s="240" t="s">
        <v>333</v>
      </c>
      <c r="G144" s="238"/>
      <c r="H144" s="241">
        <v>16.899999999999999</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192</v>
      </c>
      <c r="AU144" s="247" t="s">
        <v>85</v>
      </c>
      <c r="AV144" s="13" t="s">
        <v>85</v>
      </c>
      <c r="AW144" s="13" t="s">
        <v>35</v>
      </c>
      <c r="AX144" s="13" t="s">
        <v>76</v>
      </c>
      <c r="AY144" s="247" t="s">
        <v>139</v>
      </c>
    </row>
    <row r="145" s="13" customFormat="1">
      <c r="A145" s="13"/>
      <c r="B145" s="237"/>
      <c r="C145" s="238"/>
      <c r="D145" s="232" t="s">
        <v>192</v>
      </c>
      <c r="E145" s="239" t="s">
        <v>19</v>
      </c>
      <c r="F145" s="240" t="s">
        <v>334</v>
      </c>
      <c r="G145" s="238"/>
      <c r="H145" s="241">
        <v>1.05</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192</v>
      </c>
      <c r="AU145" s="247" t="s">
        <v>85</v>
      </c>
      <c r="AV145" s="13" t="s">
        <v>85</v>
      </c>
      <c r="AW145" s="13" t="s">
        <v>35</v>
      </c>
      <c r="AX145" s="13" t="s">
        <v>76</v>
      </c>
      <c r="AY145" s="247" t="s">
        <v>139</v>
      </c>
    </row>
    <row r="146" s="16" customFormat="1">
      <c r="A146" s="16"/>
      <c r="B146" s="282"/>
      <c r="C146" s="283"/>
      <c r="D146" s="232" t="s">
        <v>192</v>
      </c>
      <c r="E146" s="284" t="s">
        <v>19</v>
      </c>
      <c r="F146" s="285" t="s">
        <v>335</v>
      </c>
      <c r="G146" s="283"/>
      <c r="H146" s="286">
        <v>17.949999999999999</v>
      </c>
      <c r="I146" s="287"/>
      <c r="J146" s="283"/>
      <c r="K146" s="283"/>
      <c r="L146" s="288"/>
      <c r="M146" s="289"/>
      <c r="N146" s="290"/>
      <c r="O146" s="290"/>
      <c r="P146" s="290"/>
      <c r="Q146" s="290"/>
      <c r="R146" s="290"/>
      <c r="S146" s="290"/>
      <c r="T146" s="291"/>
      <c r="U146" s="16"/>
      <c r="V146" s="16"/>
      <c r="W146" s="16"/>
      <c r="X146" s="16"/>
      <c r="Y146" s="16"/>
      <c r="Z146" s="16"/>
      <c r="AA146" s="16"/>
      <c r="AB146" s="16"/>
      <c r="AC146" s="16"/>
      <c r="AD146" s="16"/>
      <c r="AE146" s="16"/>
      <c r="AT146" s="292" t="s">
        <v>192</v>
      </c>
      <c r="AU146" s="292" t="s">
        <v>85</v>
      </c>
      <c r="AV146" s="16" t="s">
        <v>150</v>
      </c>
      <c r="AW146" s="16" t="s">
        <v>35</v>
      </c>
      <c r="AX146" s="16" t="s">
        <v>76</v>
      </c>
      <c r="AY146" s="292" t="s">
        <v>139</v>
      </c>
    </row>
    <row r="147" s="13" customFormat="1">
      <c r="A147" s="13"/>
      <c r="B147" s="237"/>
      <c r="C147" s="238"/>
      <c r="D147" s="232" t="s">
        <v>192</v>
      </c>
      <c r="E147" s="239" t="s">
        <v>19</v>
      </c>
      <c r="F147" s="240" t="s">
        <v>336</v>
      </c>
      <c r="G147" s="238"/>
      <c r="H147" s="241">
        <v>0.129</v>
      </c>
      <c r="I147" s="242"/>
      <c r="J147" s="238"/>
      <c r="K147" s="238"/>
      <c r="L147" s="243"/>
      <c r="M147" s="244"/>
      <c r="N147" s="245"/>
      <c r="O147" s="245"/>
      <c r="P147" s="245"/>
      <c r="Q147" s="245"/>
      <c r="R147" s="245"/>
      <c r="S147" s="245"/>
      <c r="T147" s="246"/>
      <c r="U147" s="13"/>
      <c r="V147" s="13"/>
      <c r="W147" s="13"/>
      <c r="X147" s="13"/>
      <c r="Y147" s="13"/>
      <c r="Z147" s="13"/>
      <c r="AA147" s="13"/>
      <c r="AB147" s="13"/>
      <c r="AC147" s="13"/>
      <c r="AD147" s="13"/>
      <c r="AE147" s="13"/>
      <c r="AT147" s="247" t="s">
        <v>192</v>
      </c>
      <c r="AU147" s="247" t="s">
        <v>85</v>
      </c>
      <c r="AV147" s="13" t="s">
        <v>85</v>
      </c>
      <c r="AW147" s="13" t="s">
        <v>35</v>
      </c>
      <c r="AX147" s="13" t="s">
        <v>83</v>
      </c>
      <c r="AY147" s="247" t="s">
        <v>139</v>
      </c>
    </row>
    <row r="148" s="2" customFormat="1" ht="14.4" customHeight="1">
      <c r="A148" s="40"/>
      <c r="B148" s="41"/>
      <c r="C148" s="207" t="s">
        <v>8</v>
      </c>
      <c r="D148" s="207" t="s">
        <v>140</v>
      </c>
      <c r="E148" s="208" t="s">
        <v>337</v>
      </c>
      <c r="F148" s="209" t="s">
        <v>338</v>
      </c>
      <c r="G148" s="210" t="s">
        <v>265</v>
      </c>
      <c r="H148" s="211">
        <v>3.6459999999999999</v>
      </c>
      <c r="I148" s="212"/>
      <c r="J148" s="213">
        <f>ROUND(I148*H148,2)</f>
        <v>0</v>
      </c>
      <c r="K148" s="209" t="s">
        <v>148</v>
      </c>
      <c r="L148" s="46"/>
      <c r="M148" s="214" t="s">
        <v>19</v>
      </c>
      <c r="N148" s="215" t="s">
        <v>47</v>
      </c>
      <c r="O148" s="86"/>
      <c r="P148" s="216">
        <f>O148*H148</f>
        <v>0</v>
      </c>
      <c r="Q148" s="216">
        <v>1.98</v>
      </c>
      <c r="R148" s="216">
        <f>Q148*H148</f>
        <v>7.2190799999999999</v>
      </c>
      <c r="S148" s="216">
        <v>0</v>
      </c>
      <c r="T148" s="217">
        <f>S148*H148</f>
        <v>0</v>
      </c>
      <c r="U148" s="40"/>
      <c r="V148" s="40"/>
      <c r="W148" s="40"/>
      <c r="X148" s="40"/>
      <c r="Y148" s="40"/>
      <c r="Z148" s="40"/>
      <c r="AA148" s="40"/>
      <c r="AB148" s="40"/>
      <c r="AC148" s="40"/>
      <c r="AD148" s="40"/>
      <c r="AE148" s="40"/>
      <c r="AR148" s="218" t="s">
        <v>155</v>
      </c>
      <c r="AT148" s="218" t="s">
        <v>140</v>
      </c>
      <c r="AU148" s="218" t="s">
        <v>85</v>
      </c>
      <c r="AY148" s="19" t="s">
        <v>139</v>
      </c>
      <c r="BE148" s="219">
        <f>IF(N148="základní",J148,0)</f>
        <v>0</v>
      </c>
      <c r="BF148" s="219">
        <f>IF(N148="snížená",J148,0)</f>
        <v>0</v>
      </c>
      <c r="BG148" s="219">
        <f>IF(N148="zákl. přenesená",J148,0)</f>
        <v>0</v>
      </c>
      <c r="BH148" s="219">
        <f>IF(N148="sníž. přenesená",J148,0)</f>
        <v>0</v>
      </c>
      <c r="BI148" s="219">
        <f>IF(N148="nulová",J148,0)</f>
        <v>0</v>
      </c>
      <c r="BJ148" s="19" t="s">
        <v>83</v>
      </c>
      <c r="BK148" s="219">
        <f>ROUND(I148*H148,2)</f>
        <v>0</v>
      </c>
      <c r="BL148" s="19" t="s">
        <v>155</v>
      </c>
      <c r="BM148" s="218" t="s">
        <v>339</v>
      </c>
    </row>
    <row r="149" s="2" customFormat="1">
      <c r="A149" s="40"/>
      <c r="B149" s="41"/>
      <c r="C149" s="42"/>
      <c r="D149" s="232" t="s">
        <v>186</v>
      </c>
      <c r="E149" s="42"/>
      <c r="F149" s="233" t="s">
        <v>340</v>
      </c>
      <c r="G149" s="42"/>
      <c r="H149" s="42"/>
      <c r="I149" s="234"/>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186</v>
      </c>
      <c r="AU149" s="19" t="s">
        <v>85</v>
      </c>
    </row>
    <row r="150" s="13" customFormat="1">
      <c r="A150" s="13"/>
      <c r="B150" s="237"/>
      <c r="C150" s="238"/>
      <c r="D150" s="232" t="s">
        <v>192</v>
      </c>
      <c r="E150" s="239" t="s">
        <v>19</v>
      </c>
      <c r="F150" s="240" t="s">
        <v>341</v>
      </c>
      <c r="G150" s="238"/>
      <c r="H150" s="241">
        <v>3.5859999999999999</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192</v>
      </c>
      <c r="AU150" s="247" t="s">
        <v>85</v>
      </c>
      <c r="AV150" s="13" t="s">
        <v>85</v>
      </c>
      <c r="AW150" s="13" t="s">
        <v>35</v>
      </c>
      <c r="AX150" s="13" t="s">
        <v>76</v>
      </c>
      <c r="AY150" s="247" t="s">
        <v>139</v>
      </c>
    </row>
    <row r="151" s="13" customFormat="1">
      <c r="A151" s="13"/>
      <c r="B151" s="237"/>
      <c r="C151" s="238"/>
      <c r="D151" s="232" t="s">
        <v>192</v>
      </c>
      <c r="E151" s="239" t="s">
        <v>19</v>
      </c>
      <c r="F151" s="240" t="s">
        <v>342</v>
      </c>
      <c r="G151" s="238"/>
      <c r="H151" s="241">
        <v>0.059999999999999998</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192</v>
      </c>
      <c r="AU151" s="247" t="s">
        <v>85</v>
      </c>
      <c r="AV151" s="13" t="s">
        <v>85</v>
      </c>
      <c r="AW151" s="13" t="s">
        <v>35</v>
      </c>
      <c r="AX151" s="13" t="s">
        <v>76</v>
      </c>
      <c r="AY151" s="247" t="s">
        <v>139</v>
      </c>
    </row>
    <row r="152" s="14" customFormat="1">
      <c r="A152" s="14"/>
      <c r="B152" s="261"/>
      <c r="C152" s="262"/>
      <c r="D152" s="232" t="s">
        <v>192</v>
      </c>
      <c r="E152" s="263" t="s">
        <v>19</v>
      </c>
      <c r="F152" s="264" t="s">
        <v>271</v>
      </c>
      <c r="G152" s="262"/>
      <c r="H152" s="265">
        <v>3.6459999999999999</v>
      </c>
      <c r="I152" s="266"/>
      <c r="J152" s="262"/>
      <c r="K152" s="262"/>
      <c r="L152" s="267"/>
      <c r="M152" s="268"/>
      <c r="N152" s="269"/>
      <c r="O152" s="269"/>
      <c r="P152" s="269"/>
      <c r="Q152" s="269"/>
      <c r="R152" s="269"/>
      <c r="S152" s="269"/>
      <c r="T152" s="270"/>
      <c r="U152" s="14"/>
      <c r="V152" s="14"/>
      <c r="W152" s="14"/>
      <c r="X152" s="14"/>
      <c r="Y152" s="14"/>
      <c r="Z152" s="14"/>
      <c r="AA152" s="14"/>
      <c r="AB152" s="14"/>
      <c r="AC152" s="14"/>
      <c r="AD152" s="14"/>
      <c r="AE152" s="14"/>
      <c r="AT152" s="271" t="s">
        <v>192</v>
      </c>
      <c r="AU152" s="271" t="s">
        <v>85</v>
      </c>
      <c r="AV152" s="14" t="s">
        <v>155</v>
      </c>
      <c r="AW152" s="14" t="s">
        <v>35</v>
      </c>
      <c r="AX152" s="14" t="s">
        <v>83</v>
      </c>
      <c r="AY152" s="271" t="s">
        <v>139</v>
      </c>
    </row>
    <row r="153" s="11" customFormat="1" ht="22.8" customHeight="1">
      <c r="A153" s="11"/>
      <c r="B153" s="193"/>
      <c r="C153" s="194"/>
      <c r="D153" s="195" t="s">
        <v>75</v>
      </c>
      <c r="E153" s="230" t="s">
        <v>212</v>
      </c>
      <c r="F153" s="230" t="s">
        <v>213</v>
      </c>
      <c r="G153" s="194"/>
      <c r="H153" s="194"/>
      <c r="I153" s="197"/>
      <c r="J153" s="231">
        <f>BK153</f>
        <v>0</v>
      </c>
      <c r="K153" s="194"/>
      <c r="L153" s="199"/>
      <c r="M153" s="200"/>
      <c r="N153" s="201"/>
      <c r="O153" s="201"/>
      <c r="P153" s="202">
        <f>SUM(P154:P156)</f>
        <v>0</v>
      </c>
      <c r="Q153" s="201"/>
      <c r="R153" s="202">
        <f>SUM(R154:R156)</f>
        <v>0.045969999999999997</v>
      </c>
      <c r="S153" s="201"/>
      <c r="T153" s="203">
        <f>SUM(T154:T156)</f>
        <v>0</v>
      </c>
      <c r="U153" s="11"/>
      <c r="V153" s="11"/>
      <c r="W153" s="11"/>
      <c r="X153" s="11"/>
      <c r="Y153" s="11"/>
      <c r="Z153" s="11"/>
      <c r="AA153" s="11"/>
      <c r="AB153" s="11"/>
      <c r="AC153" s="11"/>
      <c r="AD153" s="11"/>
      <c r="AE153" s="11"/>
      <c r="AR153" s="204" t="s">
        <v>83</v>
      </c>
      <c r="AT153" s="205" t="s">
        <v>75</v>
      </c>
      <c r="AU153" s="205" t="s">
        <v>83</v>
      </c>
      <c r="AY153" s="204" t="s">
        <v>139</v>
      </c>
      <c r="BK153" s="206">
        <f>SUM(BK154:BK156)</f>
        <v>0</v>
      </c>
    </row>
    <row r="154" s="2" customFormat="1" ht="24.15" customHeight="1">
      <c r="A154" s="40"/>
      <c r="B154" s="41"/>
      <c r="C154" s="207" t="s">
        <v>343</v>
      </c>
      <c r="D154" s="207" t="s">
        <v>140</v>
      </c>
      <c r="E154" s="208" t="s">
        <v>344</v>
      </c>
      <c r="F154" s="209" t="s">
        <v>345</v>
      </c>
      <c r="G154" s="210" t="s">
        <v>346</v>
      </c>
      <c r="H154" s="211">
        <v>1</v>
      </c>
      <c r="I154" s="212"/>
      <c r="J154" s="213">
        <f>ROUND(I154*H154,2)</f>
        <v>0</v>
      </c>
      <c r="K154" s="209" t="s">
        <v>148</v>
      </c>
      <c r="L154" s="46"/>
      <c r="M154" s="214" t="s">
        <v>19</v>
      </c>
      <c r="N154" s="215" t="s">
        <v>47</v>
      </c>
      <c r="O154" s="86"/>
      <c r="P154" s="216">
        <f>O154*H154</f>
        <v>0</v>
      </c>
      <c r="Q154" s="216">
        <v>0.045969999999999997</v>
      </c>
      <c r="R154" s="216">
        <f>Q154*H154</f>
        <v>0.045969999999999997</v>
      </c>
      <c r="S154" s="216">
        <v>0</v>
      </c>
      <c r="T154" s="217">
        <f>S154*H154</f>
        <v>0</v>
      </c>
      <c r="U154" s="40"/>
      <c r="V154" s="40"/>
      <c r="W154" s="40"/>
      <c r="X154" s="40"/>
      <c r="Y154" s="40"/>
      <c r="Z154" s="40"/>
      <c r="AA154" s="40"/>
      <c r="AB154" s="40"/>
      <c r="AC154" s="40"/>
      <c r="AD154" s="40"/>
      <c r="AE154" s="40"/>
      <c r="AR154" s="218" t="s">
        <v>155</v>
      </c>
      <c r="AT154" s="218" t="s">
        <v>140</v>
      </c>
      <c r="AU154" s="218" t="s">
        <v>85</v>
      </c>
      <c r="AY154" s="19" t="s">
        <v>139</v>
      </c>
      <c r="BE154" s="219">
        <f>IF(N154="základní",J154,0)</f>
        <v>0</v>
      </c>
      <c r="BF154" s="219">
        <f>IF(N154="snížená",J154,0)</f>
        <v>0</v>
      </c>
      <c r="BG154" s="219">
        <f>IF(N154="zákl. přenesená",J154,0)</f>
        <v>0</v>
      </c>
      <c r="BH154" s="219">
        <f>IF(N154="sníž. přenesená",J154,0)</f>
        <v>0</v>
      </c>
      <c r="BI154" s="219">
        <f>IF(N154="nulová",J154,0)</f>
        <v>0</v>
      </c>
      <c r="BJ154" s="19" t="s">
        <v>83</v>
      </c>
      <c r="BK154" s="219">
        <f>ROUND(I154*H154,2)</f>
        <v>0</v>
      </c>
      <c r="BL154" s="19" t="s">
        <v>155</v>
      </c>
      <c r="BM154" s="218" t="s">
        <v>347</v>
      </c>
    </row>
    <row r="155" s="2" customFormat="1">
      <c r="A155" s="40"/>
      <c r="B155" s="41"/>
      <c r="C155" s="42"/>
      <c r="D155" s="232" t="s">
        <v>186</v>
      </c>
      <c r="E155" s="42"/>
      <c r="F155" s="233" t="s">
        <v>348</v>
      </c>
      <c r="G155" s="42"/>
      <c r="H155" s="42"/>
      <c r="I155" s="234"/>
      <c r="J155" s="42"/>
      <c r="K155" s="42"/>
      <c r="L155" s="46"/>
      <c r="M155" s="235"/>
      <c r="N155" s="236"/>
      <c r="O155" s="86"/>
      <c r="P155" s="86"/>
      <c r="Q155" s="86"/>
      <c r="R155" s="86"/>
      <c r="S155" s="86"/>
      <c r="T155" s="87"/>
      <c r="U155" s="40"/>
      <c r="V155" s="40"/>
      <c r="W155" s="40"/>
      <c r="X155" s="40"/>
      <c r="Y155" s="40"/>
      <c r="Z155" s="40"/>
      <c r="AA155" s="40"/>
      <c r="AB155" s="40"/>
      <c r="AC155" s="40"/>
      <c r="AD155" s="40"/>
      <c r="AE155" s="40"/>
      <c r="AT155" s="19" t="s">
        <v>186</v>
      </c>
      <c r="AU155" s="19" t="s">
        <v>85</v>
      </c>
    </row>
    <row r="156" s="2" customFormat="1" ht="14.4" customHeight="1">
      <c r="A156" s="40"/>
      <c r="B156" s="41"/>
      <c r="C156" s="248" t="s">
        <v>349</v>
      </c>
      <c r="D156" s="248" t="s">
        <v>220</v>
      </c>
      <c r="E156" s="249" t="s">
        <v>350</v>
      </c>
      <c r="F156" s="250" t="s">
        <v>351</v>
      </c>
      <c r="G156" s="251" t="s">
        <v>346</v>
      </c>
      <c r="H156" s="252">
        <v>1</v>
      </c>
      <c r="I156" s="253"/>
      <c r="J156" s="254">
        <f>ROUND(I156*H156,2)</f>
        <v>0</v>
      </c>
      <c r="K156" s="250" t="s">
        <v>148</v>
      </c>
      <c r="L156" s="255"/>
      <c r="M156" s="256" t="s">
        <v>19</v>
      </c>
      <c r="N156" s="257" t="s">
        <v>47</v>
      </c>
      <c r="O156" s="86"/>
      <c r="P156" s="216">
        <f>O156*H156</f>
        <v>0</v>
      </c>
      <c r="Q156" s="216">
        <v>0</v>
      </c>
      <c r="R156" s="216">
        <f>Q156*H156</f>
        <v>0</v>
      </c>
      <c r="S156" s="216">
        <v>0</v>
      </c>
      <c r="T156" s="217">
        <f>S156*H156</f>
        <v>0</v>
      </c>
      <c r="U156" s="40"/>
      <c r="V156" s="40"/>
      <c r="W156" s="40"/>
      <c r="X156" s="40"/>
      <c r="Y156" s="40"/>
      <c r="Z156" s="40"/>
      <c r="AA156" s="40"/>
      <c r="AB156" s="40"/>
      <c r="AC156" s="40"/>
      <c r="AD156" s="40"/>
      <c r="AE156" s="40"/>
      <c r="AR156" s="218" t="s">
        <v>214</v>
      </c>
      <c r="AT156" s="218" t="s">
        <v>220</v>
      </c>
      <c r="AU156" s="218" t="s">
        <v>85</v>
      </c>
      <c r="AY156" s="19" t="s">
        <v>139</v>
      </c>
      <c r="BE156" s="219">
        <f>IF(N156="základní",J156,0)</f>
        <v>0</v>
      </c>
      <c r="BF156" s="219">
        <f>IF(N156="snížená",J156,0)</f>
        <v>0</v>
      </c>
      <c r="BG156" s="219">
        <f>IF(N156="zákl. přenesená",J156,0)</f>
        <v>0</v>
      </c>
      <c r="BH156" s="219">
        <f>IF(N156="sníž. přenesená",J156,0)</f>
        <v>0</v>
      </c>
      <c r="BI156" s="219">
        <f>IF(N156="nulová",J156,0)</f>
        <v>0</v>
      </c>
      <c r="BJ156" s="19" t="s">
        <v>83</v>
      </c>
      <c r="BK156" s="219">
        <f>ROUND(I156*H156,2)</f>
        <v>0</v>
      </c>
      <c r="BL156" s="19" t="s">
        <v>155</v>
      </c>
      <c r="BM156" s="218" t="s">
        <v>352</v>
      </c>
    </row>
    <row r="157" s="11" customFormat="1" ht="22.8" customHeight="1">
      <c r="A157" s="11"/>
      <c r="B157" s="193"/>
      <c r="C157" s="194"/>
      <c r="D157" s="195" t="s">
        <v>75</v>
      </c>
      <c r="E157" s="230" t="s">
        <v>247</v>
      </c>
      <c r="F157" s="230" t="s">
        <v>248</v>
      </c>
      <c r="G157" s="194"/>
      <c r="H157" s="194"/>
      <c r="I157" s="197"/>
      <c r="J157" s="231">
        <f>BK157</f>
        <v>0</v>
      </c>
      <c r="K157" s="194"/>
      <c r="L157" s="199"/>
      <c r="M157" s="200"/>
      <c r="N157" s="201"/>
      <c r="O157" s="201"/>
      <c r="P157" s="202">
        <f>SUM(P158:P159)</f>
        <v>0</v>
      </c>
      <c r="Q157" s="201"/>
      <c r="R157" s="202">
        <f>SUM(R158:R159)</f>
        <v>0</v>
      </c>
      <c r="S157" s="201"/>
      <c r="T157" s="203">
        <f>SUM(T158:T159)</f>
        <v>0</v>
      </c>
      <c r="U157" s="11"/>
      <c r="V157" s="11"/>
      <c r="W157" s="11"/>
      <c r="X157" s="11"/>
      <c r="Y157" s="11"/>
      <c r="Z157" s="11"/>
      <c r="AA157" s="11"/>
      <c r="AB157" s="11"/>
      <c r="AC157" s="11"/>
      <c r="AD157" s="11"/>
      <c r="AE157" s="11"/>
      <c r="AR157" s="204" t="s">
        <v>83</v>
      </c>
      <c r="AT157" s="205" t="s">
        <v>75</v>
      </c>
      <c r="AU157" s="205" t="s">
        <v>83</v>
      </c>
      <c r="AY157" s="204" t="s">
        <v>139</v>
      </c>
      <c r="BK157" s="206">
        <f>SUM(BK158:BK159)</f>
        <v>0</v>
      </c>
    </row>
    <row r="158" s="2" customFormat="1" ht="24.15" customHeight="1">
      <c r="A158" s="40"/>
      <c r="B158" s="41"/>
      <c r="C158" s="207" t="s">
        <v>353</v>
      </c>
      <c r="D158" s="207" t="s">
        <v>140</v>
      </c>
      <c r="E158" s="208" t="s">
        <v>354</v>
      </c>
      <c r="F158" s="209" t="s">
        <v>355</v>
      </c>
      <c r="G158" s="210" t="s">
        <v>230</v>
      </c>
      <c r="H158" s="211">
        <v>16.856999999999999</v>
      </c>
      <c r="I158" s="212"/>
      <c r="J158" s="213">
        <f>ROUND(I158*H158,2)</f>
        <v>0</v>
      </c>
      <c r="K158" s="209" t="s">
        <v>148</v>
      </c>
      <c r="L158" s="46"/>
      <c r="M158" s="214" t="s">
        <v>19</v>
      </c>
      <c r="N158" s="215" t="s">
        <v>47</v>
      </c>
      <c r="O158" s="86"/>
      <c r="P158" s="216">
        <f>O158*H158</f>
        <v>0</v>
      </c>
      <c r="Q158" s="216">
        <v>0</v>
      </c>
      <c r="R158" s="216">
        <f>Q158*H158</f>
        <v>0</v>
      </c>
      <c r="S158" s="216">
        <v>0</v>
      </c>
      <c r="T158" s="217">
        <f>S158*H158</f>
        <v>0</v>
      </c>
      <c r="U158" s="40"/>
      <c r="V158" s="40"/>
      <c r="W158" s="40"/>
      <c r="X158" s="40"/>
      <c r="Y158" s="40"/>
      <c r="Z158" s="40"/>
      <c r="AA158" s="40"/>
      <c r="AB158" s="40"/>
      <c r="AC158" s="40"/>
      <c r="AD158" s="40"/>
      <c r="AE158" s="40"/>
      <c r="AR158" s="218" t="s">
        <v>155</v>
      </c>
      <c r="AT158" s="218" t="s">
        <v>140</v>
      </c>
      <c r="AU158" s="218" t="s">
        <v>85</v>
      </c>
      <c r="AY158" s="19" t="s">
        <v>139</v>
      </c>
      <c r="BE158" s="219">
        <f>IF(N158="základní",J158,0)</f>
        <v>0</v>
      </c>
      <c r="BF158" s="219">
        <f>IF(N158="snížená",J158,0)</f>
        <v>0</v>
      </c>
      <c r="BG158" s="219">
        <f>IF(N158="zákl. přenesená",J158,0)</f>
        <v>0</v>
      </c>
      <c r="BH158" s="219">
        <f>IF(N158="sníž. přenesená",J158,0)</f>
        <v>0</v>
      </c>
      <c r="BI158" s="219">
        <f>IF(N158="nulová",J158,0)</f>
        <v>0</v>
      </c>
      <c r="BJ158" s="19" t="s">
        <v>83</v>
      </c>
      <c r="BK158" s="219">
        <f>ROUND(I158*H158,2)</f>
        <v>0</v>
      </c>
      <c r="BL158" s="19" t="s">
        <v>155</v>
      </c>
      <c r="BM158" s="218" t="s">
        <v>356</v>
      </c>
    </row>
    <row r="159" s="2" customFormat="1">
      <c r="A159" s="40"/>
      <c r="B159" s="41"/>
      <c r="C159" s="42"/>
      <c r="D159" s="232" t="s">
        <v>186</v>
      </c>
      <c r="E159" s="42"/>
      <c r="F159" s="233" t="s">
        <v>357</v>
      </c>
      <c r="G159" s="42"/>
      <c r="H159" s="42"/>
      <c r="I159" s="234"/>
      <c r="J159" s="42"/>
      <c r="K159" s="42"/>
      <c r="L159" s="46"/>
      <c r="M159" s="235"/>
      <c r="N159" s="236"/>
      <c r="O159" s="86"/>
      <c r="P159" s="86"/>
      <c r="Q159" s="86"/>
      <c r="R159" s="86"/>
      <c r="S159" s="86"/>
      <c r="T159" s="87"/>
      <c r="U159" s="40"/>
      <c r="V159" s="40"/>
      <c r="W159" s="40"/>
      <c r="X159" s="40"/>
      <c r="Y159" s="40"/>
      <c r="Z159" s="40"/>
      <c r="AA159" s="40"/>
      <c r="AB159" s="40"/>
      <c r="AC159" s="40"/>
      <c r="AD159" s="40"/>
      <c r="AE159" s="40"/>
      <c r="AT159" s="19" t="s">
        <v>186</v>
      </c>
      <c r="AU159" s="19" t="s">
        <v>85</v>
      </c>
    </row>
    <row r="160" s="11" customFormat="1" ht="25.92" customHeight="1">
      <c r="A160" s="11"/>
      <c r="B160" s="193"/>
      <c r="C160" s="194"/>
      <c r="D160" s="195" t="s">
        <v>75</v>
      </c>
      <c r="E160" s="196" t="s">
        <v>136</v>
      </c>
      <c r="F160" s="196" t="s">
        <v>137</v>
      </c>
      <c r="G160" s="194"/>
      <c r="H160" s="194"/>
      <c r="I160" s="197"/>
      <c r="J160" s="198">
        <f>BK160</f>
        <v>0</v>
      </c>
      <c r="K160" s="194"/>
      <c r="L160" s="199"/>
      <c r="M160" s="200"/>
      <c r="N160" s="201"/>
      <c r="O160" s="201"/>
      <c r="P160" s="202">
        <f>SUM(P161:P162)</f>
        <v>0</v>
      </c>
      <c r="Q160" s="201"/>
      <c r="R160" s="202">
        <f>SUM(R161:R162)</f>
        <v>0</v>
      </c>
      <c r="S160" s="201"/>
      <c r="T160" s="203">
        <f>SUM(T161:T162)</f>
        <v>0</v>
      </c>
      <c r="U160" s="11"/>
      <c r="V160" s="11"/>
      <c r="W160" s="11"/>
      <c r="X160" s="11"/>
      <c r="Y160" s="11"/>
      <c r="Z160" s="11"/>
      <c r="AA160" s="11"/>
      <c r="AB160" s="11"/>
      <c r="AC160" s="11"/>
      <c r="AD160" s="11"/>
      <c r="AE160" s="11"/>
      <c r="AR160" s="204" t="s">
        <v>138</v>
      </c>
      <c r="AT160" s="205" t="s">
        <v>75</v>
      </c>
      <c r="AU160" s="205" t="s">
        <v>76</v>
      </c>
      <c r="AY160" s="204" t="s">
        <v>139</v>
      </c>
      <c r="BK160" s="206">
        <f>SUM(BK161:BK162)</f>
        <v>0</v>
      </c>
    </row>
    <row r="161" s="2" customFormat="1" ht="14.4" customHeight="1">
      <c r="A161" s="40"/>
      <c r="B161" s="41"/>
      <c r="C161" s="207" t="s">
        <v>358</v>
      </c>
      <c r="D161" s="207" t="s">
        <v>140</v>
      </c>
      <c r="E161" s="208" t="s">
        <v>359</v>
      </c>
      <c r="F161" s="209" t="s">
        <v>360</v>
      </c>
      <c r="G161" s="210" t="s">
        <v>143</v>
      </c>
      <c r="H161" s="211">
        <v>1</v>
      </c>
      <c r="I161" s="212"/>
      <c r="J161" s="213">
        <f>ROUND(I161*H161,2)</f>
        <v>0</v>
      </c>
      <c r="K161" s="209" t="s">
        <v>148</v>
      </c>
      <c r="L161" s="46"/>
      <c r="M161" s="214" t="s">
        <v>19</v>
      </c>
      <c r="N161" s="215" t="s">
        <v>47</v>
      </c>
      <c r="O161" s="86"/>
      <c r="P161" s="216">
        <f>O161*H161</f>
        <v>0</v>
      </c>
      <c r="Q161" s="216">
        <v>0</v>
      </c>
      <c r="R161" s="216">
        <f>Q161*H161</f>
        <v>0</v>
      </c>
      <c r="S161" s="216">
        <v>0</v>
      </c>
      <c r="T161" s="217">
        <f>S161*H161</f>
        <v>0</v>
      </c>
      <c r="U161" s="40"/>
      <c r="V161" s="40"/>
      <c r="W161" s="40"/>
      <c r="X161" s="40"/>
      <c r="Y161" s="40"/>
      <c r="Z161" s="40"/>
      <c r="AA161" s="40"/>
      <c r="AB161" s="40"/>
      <c r="AC161" s="40"/>
      <c r="AD161" s="40"/>
      <c r="AE161" s="40"/>
      <c r="AR161" s="218" t="s">
        <v>144</v>
      </c>
      <c r="AT161" s="218" t="s">
        <v>140</v>
      </c>
      <c r="AU161" s="218" t="s">
        <v>83</v>
      </c>
      <c r="AY161" s="19" t="s">
        <v>139</v>
      </c>
      <c r="BE161" s="219">
        <f>IF(N161="základní",J161,0)</f>
        <v>0</v>
      </c>
      <c r="BF161" s="219">
        <f>IF(N161="snížená",J161,0)</f>
        <v>0</v>
      </c>
      <c r="BG161" s="219">
        <f>IF(N161="zákl. přenesená",J161,0)</f>
        <v>0</v>
      </c>
      <c r="BH161" s="219">
        <f>IF(N161="sníž. přenesená",J161,0)</f>
        <v>0</v>
      </c>
      <c r="BI161" s="219">
        <f>IF(N161="nulová",J161,0)</f>
        <v>0</v>
      </c>
      <c r="BJ161" s="19" t="s">
        <v>83</v>
      </c>
      <c r="BK161" s="219">
        <f>ROUND(I161*H161,2)</f>
        <v>0</v>
      </c>
      <c r="BL161" s="19" t="s">
        <v>144</v>
      </c>
      <c r="BM161" s="218" t="s">
        <v>361</v>
      </c>
    </row>
    <row r="162" s="2" customFormat="1" ht="14.4" customHeight="1">
      <c r="A162" s="40"/>
      <c r="B162" s="41"/>
      <c r="C162" s="207" t="s">
        <v>362</v>
      </c>
      <c r="D162" s="207" t="s">
        <v>140</v>
      </c>
      <c r="E162" s="208" t="s">
        <v>363</v>
      </c>
      <c r="F162" s="209" t="s">
        <v>364</v>
      </c>
      <c r="G162" s="210" t="s">
        <v>143</v>
      </c>
      <c r="H162" s="211">
        <v>1</v>
      </c>
      <c r="I162" s="212"/>
      <c r="J162" s="213">
        <f>ROUND(I162*H162,2)</f>
        <v>0</v>
      </c>
      <c r="K162" s="209" t="s">
        <v>148</v>
      </c>
      <c r="L162" s="46"/>
      <c r="M162" s="220" t="s">
        <v>19</v>
      </c>
      <c r="N162" s="221" t="s">
        <v>47</v>
      </c>
      <c r="O162" s="222"/>
      <c r="P162" s="223">
        <f>O162*H162</f>
        <v>0</v>
      </c>
      <c r="Q162" s="223">
        <v>0</v>
      </c>
      <c r="R162" s="223">
        <f>Q162*H162</f>
        <v>0</v>
      </c>
      <c r="S162" s="223">
        <v>0</v>
      </c>
      <c r="T162" s="224">
        <f>S162*H162</f>
        <v>0</v>
      </c>
      <c r="U162" s="40"/>
      <c r="V162" s="40"/>
      <c r="W162" s="40"/>
      <c r="X162" s="40"/>
      <c r="Y162" s="40"/>
      <c r="Z162" s="40"/>
      <c r="AA162" s="40"/>
      <c r="AB162" s="40"/>
      <c r="AC162" s="40"/>
      <c r="AD162" s="40"/>
      <c r="AE162" s="40"/>
      <c r="AR162" s="218" t="s">
        <v>144</v>
      </c>
      <c r="AT162" s="218" t="s">
        <v>140</v>
      </c>
      <c r="AU162" s="218" t="s">
        <v>83</v>
      </c>
      <c r="AY162" s="19" t="s">
        <v>139</v>
      </c>
      <c r="BE162" s="219">
        <f>IF(N162="základní",J162,0)</f>
        <v>0</v>
      </c>
      <c r="BF162" s="219">
        <f>IF(N162="snížená",J162,0)</f>
        <v>0</v>
      </c>
      <c r="BG162" s="219">
        <f>IF(N162="zákl. přenesená",J162,0)</f>
        <v>0</v>
      </c>
      <c r="BH162" s="219">
        <f>IF(N162="sníž. přenesená",J162,0)</f>
        <v>0</v>
      </c>
      <c r="BI162" s="219">
        <f>IF(N162="nulová",J162,0)</f>
        <v>0</v>
      </c>
      <c r="BJ162" s="19" t="s">
        <v>83</v>
      </c>
      <c r="BK162" s="219">
        <f>ROUND(I162*H162,2)</f>
        <v>0</v>
      </c>
      <c r="BL162" s="19" t="s">
        <v>144</v>
      </c>
      <c r="BM162" s="218" t="s">
        <v>365</v>
      </c>
    </row>
    <row r="163" s="2" customFormat="1" ht="6.96" customHeight="1">
      <c r="A163" s="40"/>
      <c r="B163" s="61"/>
      <c r="C163" s="62"/>
      <c r="D163" s="62"/>
      <c r="E163" s="62"/>
      <c r="F163" s="62"/>
      <c r="G163" s="62"/>
      <c r="H163" s="62"/>
      <c r="I163" s="62"/>
      <c r="J163" s="62"/>
      <c r="K163" s="62"/>
      <c r="L163" s="46"/>
      <c r="M163" s="40"/>
      <c r="O163" s="40"/>
      <c r="P163" s="40"/>
      <c r="Q163" s="40"/>
      <c r="R163" s="40"/>
      <c r="S163" s="40"/>
      <c r="T163" s="40"/>
      <c r="U163" s="40"/>
      <c r="V163" s="40"/>
      <c r="W163" s="40"/>
      <c r="X163" s="40"/>
      <c r="Y163" s="40"/>
      <c r="Z163" s="40"/>
      <c r="AA163" s="40"/>
      <c r="AB163" s="40"/>
      <c r="AC163" s="40"/>
      <c r="AD163" s="40"/>
      <c r="AE163" s="40"/>
    </row>
  </sheetData>
  <sheetProtection sheet="1" autoFilter="0" formatColumns="0" formatRows="0" objects="1" scenarios="1" spinCount="100000" saltValue="QmF5Xd31Avaj7NHzFU12t1/Ft2OLAin2CI6gWvjaqIOc81Q6qbdhT0iC944VsI77CrjAuHOtrtujay00R/qtmA==" hashValue="0cp2Zd8i3NtZIz3ro99lbGnM8WebXFEw56lDai14hAQmaejUkcm64VFuw5txlBiSf2+kMybhmgZw6+a9SdTfIw==" algorithmName="SHA-512" password="CC35"/>
  <autoFilter ref="C91:K162"/>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105</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254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366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ROUND(J97,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ROUND((SUM(BE97:BE283)),  2)</f>
        <v>0</v>
      </c>
      <c r="G35" s="40"/>
      <c r="H35" s="40"/>
      <c r="I35" s="159">
        <v>0.20999999999999999</v>
      </c>
      <c r="J35" s="158">
        <f>ROUND(((SUM(BE97:BE283))*I35),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ROUND((SUM(BF97:BF283)),  2)</f>
        <v>0</v>
      </c>
      <c r="G36" s="40"/>
      <c r="H36" s="40"/>
      <c r="I36" s="159">
        <v>0.14999999999999999</v>
      </c>
      <c r="J36" s="158">
        <f>ROUND(((SUM(BF97:BF283))*I36),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ROUND((SUM(BG97:BG283)),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ROUND((SUM(BH97:BH283)),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ROUND((SUM(BI97:BI283)),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254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63-51-01-02 - LEEL Servis, nová brána a oplocení - stavební část</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J97</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173</v>
      </c>
      <c r="E64" s="179"/>
      <c r="F64" s="179"/>
      <c r="G64" s="179"/>
      <c r="H64" s="179"/>
      <c r="I64" s="179"/>
      <c r="J64" s="180">
        <f>J98</f>
        <v>0</v>
      </c>
      <c r="K64" s="177"/>
      <c r="L64" s="181"/>
      <c r="S64" s="9"/>
      <c r="T64" s="9"/>
      <c r="U64" s="9"/>
      <c r="V64" s="9"/>
      <c r="W64" s="9"/>
      <c r="X64" s="9"/>
      <c r="Y64" s="9"/>
      <c r="Z64" s="9"/>
      <c r="AA64" s="9"/>
      <c r="AB64" s="9"/>
      <c r="AC64" s="9"/>
      <c r="AD64" s="9"/>
      <c r="AE64" s="9"/>
    </row>
    <row r="65" s="12" customFormat="1" ht="19.92" customHeight="1">
      <c r="A65" s="12"/>
      <c r="B65" s="225"/>
      <c r="C65" s="127"/>
      <c r="D65" s="226" t="s">
        <v>174</v>
      </c>
      <c r="E65" s="227"/>
      <c r="F65" s="227"/>
      <c r="G65" s="227"/>
      <c r="H65" s="227"/>
      <c r="I65" s="227"/>
      <c r="J65" s="228">
        <f>J99</f>
        <v>0</v>
      </c>
      <c r="K65" s="127"/>
      <c r="L65" s="229"/>
      <c r="S65" s="12"/>
      <c r="T65" s="12"/>
      <c r="U65" s="12"/>
      <c r="V65" s="12"/>
      <c r="W65" s="12"/>
      <c r="X65" s="12"/>
      <c r="Y65" s="12"/>
      <c r="Z65" s="12"/>
      <c r="AA65" s="12"/>
      <c r="AB65" s="12"/>
      <c r="AC65" s="12"/>
      <c r="AD65" s="12"/>
      <c r="AE65" s="12"/>
    </row>
    <row r="66" s="12" customFormat="1" ht="19.92" customHeight="1">
      <c r="A66" s="12"/>
      <c r="B66" s="225"/>
      <c r="C66" s="127"/>
      <c r="D66" s="226" t="s">
        <v>256</v>
      </c>
      <c r="E66" s="227"/>
      <c r="F66" s="227"/>
      <c r="G66" s="227"/>
      <c r="H66" s="227"/>
      <c r="I66" s="227"/>
      <c r="J66" s="228">
        <f>J134</f>
        <v>0</v>
      </c>
      <c r="K66" s="127"/>
      <c r="L66" s="229"/>
      <c r="S66" s="12"/>
      <c r="T66" s="12"/>
      <c r="U66" s="12"/>
      <c r="V66" s="12"/>
      <c r="W66" s="12"/>
      <c r="X66" s="12"/>
      <c r="Y66" s="12"/>
      <c r="Z66" s="12"/>
      <c r="AA66" s="12"/>
      <c r="AB66" s="12"/>
      <c r="AC66" s="12"/>
      <c r="AD66" s="12"/>
      <c r="AE66" s="12"/>
    </row>
    <row r="67" s="12" customFormat="1" ht="19.92" customHeight="1">
      <c r="A67" s="12"/>
      <c r="B67" s="225"/>
      <c r="C67" s="127"/>
      <c r="D67" s="226" t="s">
        <v>367</v>
      </c>
      <c r="E67" s="227"/>
      <c r="F67" s="227"/>
      <c r="G67" s="227"/>
      <c r="H67" s="227"/>
      <c r="I67" s="227"/>
      <c r="J67" s="228">
        <f>J186</f>
        <v>0</v>
      </c>
      <c r="K67" s="127"/>
      <c r="L67" s="229"/>
      <c r="S67" s="12"/>
      <c r="T67" s="12"/>
      <c r="U67" s="12"/>
      <c r="V67" s="12"/>
      <c r="W67" s="12"/>
      <c r="X67" s="12"/>
      <c r="Y67" s="12"/>
      <c r="Z67" s="12"/>
      <c r="AA67" s="12"/>
      <c r="AB67" s="12"/>
      <c r="AC67" s="12"/>
      <c r="AD67" s="12"/>
      <c r="AE67" s="12"/>
    </row>
    <row r="68" s="12" customFormat="1" ht="19.92" customHeight="1">
      <c r="A68" s="12"/>
      <c r="B68" s="225"/>
      <c r="C68" s="127"/>
      <c r="D68" s="226" t="s">
        <v>175</v>
      </c>
      <c r="E68" s="227"/>
      <c r="F68" s="227"/>
      <c r="G68" s="227"/>
      <c r="H68" s="227"/>
      <c r="I68" s="227"/>
      <c r="J68" s="228">
        <f>J233</f>
        <v>0</v>
      </c>
      <c r="K68" s="127"/>
      <c r="L68" s="229"/>
      <c r="S68" s="12"/>
      <c r="T68" s="12"/>
      <c r="U68" s="12"/>
      <c r="V68" s="12"/>
      <c r="W68" s="12"/>
      <c r="X68" s="12"/>
      <c r="Y68" s="12"/>
      <c r="Z68" s="12"/>
      <c r="AA68" s="12"/>
      <c r="AB68" s="12"/>
      <c r="AC68" s="12"/>
      <c r="AD68" s="12"/>
      <c r="AE68" s="12"/>
    </row>
    <row r="69" s="12" customFormat="1" ht="19.92" customHeight="1">
      <c r="A69" s="12"/>
      <c r="B69" s="225"/>
      <c r="C69" s="127"/>
      <c r="D69" s="226" t="s">
        <v>176</v>
      </c>
      <c r="E69" s="227"/>
      <c r="F69" s="227"/>
      <c r="G69" s="227"/>
      <c r="H69" s="227"/>
      <c r="I69" s="227"/>
      <c r="J69" s="228">
        <f>J245</f>
        <v>0</v>
      </c>
      <c r="K69" s="127"/>
      <c r="L69" s="229"/>
      <c r="S69" s="12"/>
      <c r="T69" s="12"/>
      <c r="U69" s="12"/>
      <c r="V69" s="12"/>
      <c r="W69" s="12"/>
      <c r="X69" s="12"/>
      <c r="Y69" s="12"/>
      <c r="Z69" s="12"/>
      <c r="AA69" s="12"/>
      <c r="AB69" s="12"/>
      <c r="AC69" s="12"/>
      <c r="AD69" s="12"/>
      <c r="AE69" s="12"/>
    </row>
    <row r="70" s="12" customFormat="1" ht="19.92" customHeight="1">
      <c r="A70" s="12"/>
      <c r="B70" s="225"/>
      <c r="C70" s="127"/>
      <c r="D70" s="226" t="s">
        <v>177</v>
      </c>
      <c r="E70" s="227"/>
      <c r="F70" s="227"/>
      <c r="G70" s="227"/>
      <c r="H70" s="227"/>
      <c r="I70" s="227"/>
      <c r="J70" s="228">
        <f>J253</f>
        <v>0</v>
      </c>
      <c r="K70" s="127"/>
      <c r="L70" s="229"/>
      <c r="S70" s="12"/>
      <c r="T70" s="12"/>
      <c r="U70" s="12"/>
      <c r="V70" s="12"/>
      <c r="W70" s="12"/>
      <c r="X70" s="12"/>
      <c r="Y70" s="12"/>
      <c r="Z70" s="12"/>
      <c r="AA70" s="12"/>
      <c r="AB70" s="12"/>
      <c r="AC70" s="12"/>
      <c r="AD70" s="12"/>
      <c r="AE70" s="12"/>
    </row>
    <row r="71" s="12" customFormat="1" ht="19.92" customHeight="1">
      <c r="A71" s="12"/>
      <c r="B71" s="225"/>
      <c r="C71" s="127"/>
      <c r="D71" s="226" t="s">
        <v>178</v>
      </c>
      <c r="E71" s="227"/>
      <c r="F71" s="227"/>
      <c r="G71" s="227"/>
      <c r="H71" s="227"/>
      <c r="I71" s="227"/>
      <c r="J71" s="228">
        <f>J268</f>
        <v>0</v>
      </c>
      <c r="K71" s="127"/>
      <c r="L71" s="229"/>
      <c r="S71" s="12"/>
      <c r="T71" s="12"/>
      <c r="U71" s="12"/>
      <c r="V71" s="12"/>
      <c r="W71" s="12"/>
      <c r="X71" s="12"/>
      <c r="Y71" s="12"/>
      <c r="Z71" s="12"/>
      <c r="AA71" s="12"/>
      <c r="AB71" s="12"/>
      <c r="AC71" s="12"/>
      <c r="AD71" s="12"/>
      <c r="AE71" s="12"/>
    </row>
    <row r="72" s="9" customFormat="1" ht="24.96" customHeight="1">
      <c r="A72" s="9"/>
      <c r="B72" s="176"/>
      <c r="C72" s="177"/>
      <c r="D72" s="178" t="s">
        <v>368</v>
      </c>
      <c r="E72" s="179"/>
      <c r="F72" s="179"/>
      <c r="G72" s="179"/>
      <c r="H72" s="179"/>
      <c r="I72" s="179"/>
      <c r="J72" s="180">
        <f>J271</f>
        <v>0</v>
      </c>
      <c r="K72" s="177"/>
      <c r="L72" s="181"/>
      <c r="S72" s="9"/>
      <c r="T72" s="9"/>
      <c r="U72" s="9"/>
      <c r="V72" s="9"/>
      <c r="W72" s="9"/>
      <c r="X72" s="9"/>
      <c r="Y72" s="9"/>
      <c r="Z72" s="9"/>
      <c r="AA72" s="9"/>
      <c r="AB72" s="9"/>
      <c r="AC72" s="9"/>
      <c r="AD72" s="9"/>
      <c r="AE72" s="9"/>
    </row>
    <row r="73" s="12" customFormat="1" ht="19.92" customHeight="1">
      <c r="A73" s="12"/>
      <c r="B73" s="225"/>
      <c r="C73" s="127"/>
      <c r="D73" s="226" t="s">
        <v>369</v>
      </c>
      <c r="E73" s="227"/>
      <c r="F73" s="227"/>
      <c r="G73" s="227"/>
      <c r="H73" s="227"/>
      <c r="I73" s="227"/>
      <c r="J73" s="228">
        <f>J272</f>
        <v>0</v>
      </c>
      <c r="K73" s="127"/>
      <c r="L73" s="229"/>
      <c r="S73" s="12"/>
      <c r="T73" s="12"/>
      <c r="U73" s="12"/>
      <c r="V73" s="12"/>
      <c r="W73" s="12"/>
      <c r="X73" s="12"/>
      <c r="Y73" s="12"/>
      <c r="Z73" s="12"/>
      <c r="AA73" s="12"/>
      <c r="AB73" s="12"/>
      <c r="AC73" s="12"/>
      <c r="AD73" s="12"/>
      <c r="AE73" s="12"/>
    </row>
    <row r="74" s="9" customFormat="1" ht="24.96" customHeight="1">
      <c r="A74" s="9"/>
      <c r="B74" s="176"/>
      <c r="C74" s="177"/>
      <c r="D74" s="178" t="s">
        <v>370</v>
      </c>
      <c r="E74" s="179"/>
      <c r="F74" s="179"/>
      <c r="G74" s="179"/>
      <c r="H74" s="179"/>
      <c r="I74" s="179"/>
      <c r="J74" s="180">
        <f>J280</f>
        <v>0</v>
      </c>
      <c r="K74" s="177"/>
      <c r="L74" s="181"/>
      <c r="S74" s="9"/>
      <c r="T74" s="9"/>
      <c r="U74" s="9"/>
      <c r="V74" s="9"/>
      <c r="W74" s="9"/>
      <c r="X74" s="9"/>
      <c r="Y74" s="9"/>
      <c r="Z74" s="9"/>
      <c r="AA74" s="9"/>
      <c r="AB74" s="9"/>
      <c r="AC74" s="9"/>
      <c r="AD74" s="9"/>
      <c r="AE74" s="9"/>
    </row>
    <row r="75" s="12" customFormat="1" ht="19.92" customHeight="1">
      <c r="A75" s="12"/>
      <c r="B75" s="225"/>
      <c r="C75" s="127"/>
      <c r="D75" s="226" t="s">
        <v>371</v>
      </c>
      <c r="E75" s="227"/>
      <c r="F75" s="227"/>
      <c r="G75" s="227"/>
      <c r="H75" s="227"/>
      <c r="I75" s="227"/>
      <c r="J75" s="228">
        <f>J281</f>
        <v>0</v>
      </c>
      <c r="K75" s="127"/>
      <c r="L75" s="229"/>
      <c r="S75" s="12"/>
      <c r="T75" s="12"/>
      <c r="U75" s="12"/>
      <c r="V75" s="12"/>
      <c r="W75" s="12"/>
      <c r="X75" s="12"/>
      <c r="Y75" s="12"/>
      <c r="Z75" s="12"/>
      <c r="AA75" s="12"/>
      <c r="AB75" s="12"/>
      <c r="AC75" s="12"/>
      <c r="AD75" s="12"/>
      <c r="AE75" s="12"/>
    </row>
    <row r="76" s="2" customFormat="1" ht="21.84"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46"/>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46"/>
      <c r="S81" s="40"/>
      <c r="T81" s="40"/>
      <c r="U81" s="40"/>
      <c r="V81" s="40"/>
      <c r="W81" s="40"/>
      <c r="X81" s="40"/>
      <c r="Y81" s="40"/>
      <c r="Z81" s="40"/>
      <c r="AA81" s="40"/>
      <c r="AB81" s="40"/>
      <c r="AC81" s="40"/>
      <c r="AD81" s="40"/>
      <c r="AE81" s="40"/>
    </row>
    <row r="82" s="2" customFormat="1" ht="24.96" customHeight="1">
      <c r="A82" s="40"/>
      <c r="B82" s="41"/>
      <c r="C82" s="25" t="s">
        <v>123</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6.5" customHeight="1">
      <c r="A85" s="40"/>
      <c r="B85" s="41"/>
      <c r="C85" s="42"/>
      <c r="D85" s="42"/>
      <c r="E85" s="171" t="str">
        <f>E7</f>
        <v>Optimalizace trati Praha Smíchov (mimo) - Černošice (mimo)</v>
      </c>
      <c r="F85" s="34"/>
      <c r="G85" s="34"/>
      <c r="H85" s="34"/>
      <c r="I85" s="42"/>
      <c r="J85" s="42"/>
      <c r="K85" s="42"/>
      <c r="L85" s="146"/>
      <c r="S85" s="40"/>
      <c r="T85" s="40"/>
      <c r="U85" s="40"/>
      <c r="V85" s="40"/>
      <c r="W85" s="40"/>
      <c r="X85" s="40"/>
      <c r="Y85" s="40"/>
      <c r="Z85" s="40"/>
      <c r="AA85" s="40"/>
      <c r="AB85" s="40"/>
      <c r="AC85" s="40"/>
      <c r="AD85" s="40"/>
      <c r="AE85" s="40"/>
    </row>
    <row r="86" s="1" customFormat="1" ht="12" customHeight="1">
      <c r="B86" s="23"/>
      <c r="C86" s="34" t="s">
        <v>113</v>
      </c>
      <c r="D86" s="24"/>
      <c r="E86" s="24"/>
      <c r="F86" s="24"/>
      <c r="G86" s="24"/>
      <c r="H86" s="24"/>
      <c r="I86" s="24"/>
      <c r="J86" s="24"/>
      <c r="K86" s="24"/>
      <c r="L86" s="22"/>
    </row>
    <row r="87" s="2" customFormat="1" ht="16.5" customHeight="1">
      <c r="A87" s="40"/>
      <c r="B87" s="41"/>
      <c r="C87" s="42"/>
      <c r="D87" s="42"/>
      <c r="E87" s="171" t="s">
        <v>254</v>
      </c>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115</v>
      </c>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6.5" customHeight="1">
      <c r="A89" s="40"/>
      <c r="B89" s="41"/>
      <c r="C89" s="42"/>
      <c r="D89" s="42"/>
      <c r="E89" s="71" t="str">
        <f>E11</f>
        <v>SO 63-51-01-02 - LEEL Servis, nová brána a oplocení - stavební část</v>
      </c>
      <c r="F89" s="42"/>
      <c r="G89" s="42"/>
      <c r="H89" s="42"/>
      <c r="I89" s="42"/>
      <c r="J89" s="42"/>
      <c r="K89" s="42"/>
      <c r="L89" s="146"/>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6"/>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F14</f>
        <v>Praha</v>
      </c>
      <c r="G91" s="42"/>
      <c r="H91" s="42"/>
      <c r="I91" s="34" t="s">
        <v>23</v>
      </c>
      <c r="J91" s="74" t="str">
        <f>IF(J14="","",J14)</f>
        <v>27. 10. 2020</v>
      </c>
      <c r="K91" s="42"/>
      <c r="L91" s="14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6"/>
      <c r="S92" s="40"/>
      <c r="T92" s="40"/>
      <c r="U92" s="40"/>
      <c r="V92" s="40"/>
      <c r="W92" s="40"/>
      <c r="X92" s="40"/>
      <c r="Y92" s="40"/>
      <c r="Z92" s="40"/>
      <c r="AA92" s="40"/>
      <c r="AB92" s="40"/>
      <c r="AC92" s="40"/>
      <c r="AD92" s="40"/>
      <c r="AE92" s="40"/>
    </row>
    <row r="93" s="2" customFormat="1" ht="25.65" customHeight="1">
      <c r="A93" s="40"/>
      <c r="B93" s="41"/>
      <c r="C93" s="34" t="s">
        <v>25</v>
      </c>
      <c r="D93" s="42"/>
      <c r="E93" s="42"/>
      <c r="F93" s="29" t="str">
        <f>E17</f>
        <v xml:space="preserve"> </v>
      </c>
      <c r="G93" s="42"/>
      <c r="H93" s="42"/>
      <c r="I93" s="34" t="s">
        <v>31</v>
      </c>
      <c r="J93" s="38" t="str">
        <f>E23</f>
        <v>SUDOP PRAHA a.s.</v>
      </c>
      <c r="K93" s="42"/>
      <c r="L93" s="146"/>
      <c r="S93" s="40"/>
      <c r="T93" s="40"/>
      <c r="U93" s="40"/>
      <c r="V93" s="40"/>
      <c r="W93" s="40"/>
      <c r="X93" s="40"/>
      <c r="Y93" s="40"/>
      <c r="Z93" s="40"/>
      <c r="AA93" s="40"/>
      <c r="AB93" s="40"/>
      <c r="AC93" s="40"/>
      <c r="AD93" s="40"/>
      <c r="AE93" s="40"/>
    </row>
    <row r="94" s="2" customFormat="1" ht="15.15" customHeight="1">
      <c r="A94" s="40"/>
      <c r="B94" s="41"/>
      <c r="C94" s="34" t="s">
        <v>29</v>
      </c>
      <c r="D94" s="42"/>
      <c r="E94" s="42"/>
      <c r="F94" s="29" t="str">
        <f>IF(E20="","",E20)</f>
        <v>Vyplň údaj</v>
      </c>
      <c r="G94" s="42"/>
      <c r="H94" s="42"/>
      <c r="I94" s="34" t="s">
        <v>36</v>
      </c>
      <c r="J94" s="38" t="str">
        <f>E26</f>
        <v>Aprea s.r.o.</v>
      </c>
      <c r="K94" s="42"/>
      <c r="L94" s="146"/>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6"/>
      <c r="S95" s="40"/>
      <c r="T95" s="40"/>
      <c r="U95" s="40"/>
      <c r="V95" s="40"/>
      <c r="W95" s="40"/>
      <c r="X95" s="40"/>
      <c r="Y95" s="40"/>
      <c r="Z95" s="40"/>
      <c r="AA95" s="40"/>
      <c r="AB95" s="40"/>
      <c r="AC95" s="40"/>
      <c r="AD95" s="40"/>
      <c r="AE95" s="40"/>
    </row>
    <row r="96" s="10" customFormat="1" ht="29.28" customHeight="1">
      <c r="A96" s="182"/>
      <c r="B96" s="183"/>
      <c r="C96" s="184" t="s">
        <v>124</v>
      </c>
      <c r="D96" s="185" t="s">
        <v>61</v>
      </c>
      <c r="E96" s="185" t="s">
        <v>57</v>
      </c>
      <c r="F96" s="185" t="s">
        <v>58</v>
      </c>
      <c r="G96" s="185" t="s">
        <v>125</v>
      </c>
      <c r="H96" s="185" t="s">
        <v>126</v>
      </c>
      <c r="I96" s="185" t="s">
        <v>127</v>
      </c>
      <c r="J96" s="185" t="s">
        <v>119</v>
      </c>
      <c r="K96" s="186" t="s">
        <v>128</v>
      </c>
      <c r="L96" s="187"/>
      <c r="M96" s="94" t="s">
        <v>19</v>
      </c>
      <c r="N96" s="95" t="s">
        <v>46</v>
      </c>
      <c r="O96" s="95" t="s">
        <v>129</v>
      </c>
      <c r="P96" s="95" t="s">
        <v>130</v>
      </c>
      <c r="Q96" s="95" t="s">
        <v>131</v>
      </c>
      <c r="R96" s="95" t="s">
        <v>132</v>
      </c>
      <c r="S96" s="95" t="s">
        <v>133</v>
      </c>
      <c r="T96" s="96" t="s">
        <v>134</v>
      </c>
      <c r="U96" s="182"/>
      <c r="V96" s="182"/>
      <c r="W96" s="182"/>
      <c r="X96" s="182"/>
      <c r="Y96" s="182"/>
      <c r="Z96" s="182"/>
      <c r="AA96" s="182"/>
      <c r="AB96" s="182"/>
      <c r="AC96" s="182"/>
      <c r="AD96" s="182"/>
      <c r="AE96" s="182"/>
    </row>
    <row r="97" s="2" customFormat="1" ht="22.8" customHeight="1">
      <c r="A97" s="40"/>
      <c r="B97" s="41"/>
      <c r="C97" s="101" t="s">
        <v>135</v>
      </c>
      <c r="D97" s="42"/>
      <c r="E97" s="42"/>
      <c r="F97" s="42"/>
      <c r="G97" s="42"/>
      <c r="H97" s="42"/>
      <c r="I97" s="42"/>
      <c r="J97" s="188">
        <f>BK97</f>
        <v>0</v>
      </c>
      <c r="K97" s="42"/>
      <c r="L97" s="46"/>
      <c r="M97" s="97"/>
      <c r="N97" s="189"/>
      <c r="O97" s="98"/>
      <c r="P97" s="190">
        <f>P98+P271+P280</f>
        <v>0</v>
      </c>
      <c r="Q97" s="98"/>
      <c r="R97" s="190">
        <f>R98+R271+R280</f>
        <v>73.134189709999987</v>
      </c>
      <c r="S97" s="98"/>
      <c r="T97" s="191">
        <f>T98+T271+T280</f>
        <v>31.139374999999998</v>
      </c>
      <c r="U97" s="40"/>
      <c r="V97" s="40"/>
      <c r="W97" s="40"/>
      <c r="X97" s="40"/>
      <c r="Y97" s="40"/>
      <c r="Z97" s="40"/>
      <c r="AA97" s="40"/>
      <c r="AB97" s="40"/>
      <c r="AC97" s="40"/>
      <c r="AD97" s="40"/>
      <c r="AE97" s="40"/>
      <c r="AT97" s="19" t="s">
        <v>75</v>
      </c>
      <c r="AU97" s="19" t="s">
        <v>120</v>
      </c>
      <c r="BK97" s="192">
        <f>BK98+BK271+BK280</f>
        <v>0</v>
      </c>
    </row>
    <row r="98" s="11" customFormat="1" ht="25.92" customHeight="1">
      <c r="A98" s="11"/>
      <c r="B98" s="193"/>
      <c r="C98" s="194"/>
      <c r="D98" s="195" t="s">
        <v>75</v>
      </c>
      <c r="E98" s="196" t="s">
        <v>179</v>
      </c>
      <c r="F98" s="196" t="s">
        <v>180</v>
      </c>
      <c r="G98" s="194"/>
      <c r="H98" s="194"/>
      <c r="I98" s="197"/>
      <c r="J98" s="198">
        <f>BK98</f>
        <v>0</v>
      </c>
      <c r="K98" s="194"/>
      <c r="L98" s="199"/>
      <c r="M98" s="200"/>
      <c r="N98" s="201"/>
      <c r="O98" s="201"/>
      <c r="P98" s="202">
        <f>P99+P134+P186+P233+P245+P253+P268</f>
        <v>0</v>
      </c>
      <c r="Q98" s="201"/>
      <c r="R98" s="202">
        <f>R99+R134+R186+R233+R245+R253+R268</f>
        <v>73.12295370999999</v>
      </c>
      <c r="S98" s="201"/>
      <c r="T98" s="203">
        <f>T99+T134+T186+T233+T245+T253+T268</f>
        <v>31.139374999999998</v>
      </c>
      <c r="U98" s="11"/>
      <c r="V98" s="11"/>
      <c r="W98" s="11"/>
      <c r="X98" s="11"/>
      <c r="Y98" s="11"/>
      <c r="Z98" s="11"/>
      <c r="AA98" s="11"/>
      <c r="AB98" s="11"/>
      <c r="AC98" s="11"/>
      <c r="AD98" s="11"/>
      <c r="AE98" s="11"/>
      <c r="AR98" s="204" t="s">
        <v>83</v>
      </c>
      <c r="AT98" s="205" t="s">
        <v>75</v>
      </c>
      <c r="AU98" s="205" t="s">
        <v>76</v>
      </c>
      <c r="AY98" s="204" t="s">
        <v>139</v>
      </c>
      <c r="BK98" s="206">
        <f>BK99+BK134+BK186+BK233+BK245+BK253+BK268</f>
        <v>0</v>
      </c>
    </row>
    <row r="99" s="11" customFormat="1" ht="22.8" customHeight="1">
      <c r="A99" s="11"/>
      <c r="B99" s="193"/>
      <c r="C99" s="194"/>
      <c r="D99" s="195" t="s">
        <v>75</v>
      </c>
      <c r="E99" s="230" t="s">
        <v>83</v>
      </c>
      <c r="F99" s="230" t="s">
        <v>181</v>
      </c>
      <c r="G99" s="194"/>
      <c r="H99" s="194"/>
      <c r="I99" s="197"/>
      <c r="J99" s="231">
        <f>BK99</f>
        <v>0</v>
      </c>
      <c r="K99" s="194"/>
      <c r="L99" s="199"/>
      <c r="M99" s="200"/>
      <c r="N99" s="201"/>
      <c r="O99" s="201"/>
      <c r="P99" s="202">
        <f>SUM(P100:P133)</f>
        <v>0</v>
      </c>
      <c r="Q99" s="201"/>
      <c r="R99" s="202">
        <f>SUM(R100:R133)</f>
        <v>0</v>
      </c>
      <c r="S99" s="201"/>
      <c r="T99" s="203">
        <f>SUM(T100:T133)</f>
        <v>31.118099999999998</v>
      </c>
      <c r="U99" s="11"/>
      <c r="V99" s="11"/>
      <c r="W99" s="11"/>
      <c r="X99" s="11"/>
      <c r="Y99" s="11"/>
      <c r="Z99" s="11"/>
      <c r="AA99" s="11"/>
      <c r="AB99" s="11"/>
      <c r="AC99" s="11"/>
      <c r="AD99" s="11"/>
      <c r="AE99" s="11"/>
      <c r="AR99" s="204" t="s">
        <v>83</v>
      </c>
      <c r="AT99" s="205" t="s">
        <v>75</v>
      </c>
      <c r="AU99" s="205" t="s">
        <v>83</v>
      </c>
      <c r="AY99" s="204" t="s">
        <v>139</v>
      </c>
      <c r="BK99" s="206">
        <f>SUM(BK100:BK133)</f>
        <v>0</v>
      </c>
    </row>
    <row r="100" s="2" customFormat="1" ht="37.8" customHeight="1">
      <c r="A100" s="40"/>
      <c r="B100" s="41"/>
      <c r="C100" s="207" t="s">
        <v>83</v>
      </c>
      <c r="D100" s="207" t="s">
        <v>140</v>
      </c>
      <c r="E100" s="208" t="s">
        <v>372</v>
      </c>
      <c r="F100" s="209" t="s">
        <v>373</v>
      </c>
      <c r="G100" s="210" t="s">
        <v>184</v>
      </c>
      <c r="H100" s="211">
        <v>51.350000000000001</v>
      </c>
      <c r="I100" s="212"/>
      <c r="J100" s="213">
        <f>ROUND(I100*H100,2)</f>
        <v>0</v>
      </c>
      <c r="K100" s="209" t="s">
        <v>374</v>
      </c>
      <c r="L100" s="46"/>
      <c r="M100" s="214" t="s">
        <v>19</v>
      </c>
      <c r="N100" s="215" t="s">
        <v>47</v>
      </c>
      <c r="O100" s="86"/>
      <c r="P100" s="216">
        <f>O100*H100</f>
        <v>0</v>
      </c>
      <c r="Q100" s="216">
        <v>0</v>
      </c>
      <c r="R100" s="216">
        <f>Q100*H100</f>
        <v>0</v>
      </c>
      <c r="S100" s="216">
        <v>0.28999999999999998</v>
      </c>
      <c r="T100" s="217">
        <f>S100*H100</f>
        <v>14.891499999999999</v>
      </c>
      <c r="U100" s="40"/>
      <c r="V100" s="40"/>
      <c r="W100" s="40"/>
      <c r="X100" s="40"/>
      <c r="Y100" s="40"/>
      <c r="Z100" s="40"/>
      <c r="AA100" s="40"/>
      <c r="AB100" s="40"/>
      <c r="AC100" s="40"/>
      <c r="AD100" s="40"/>
      <c r="AE100" s="40"/>
      <c r="AR100" s="218" t="s">
        <v>155</v>
      </c>
      <c r="AT100" s="218" t="s">
        <v>140</v>
      </c>
      <c r="AU100" s="218" t="s">
        <v>85</v>
      </c>
      <c r="AY100" s="19" t="s">
        <v>139</v>
      </c>
      <c r="BE100" s="219">
        <f>IF(N100="základní",J100,0)</f>
        <v>0</v>
      </c>
      <c r="BF100" s="219">
        <f>IF(N100="snížená",J100,0)</f>
        <v>0</v>
      </c>
      <c r="BG100" s="219">
        <f>IF(N100="zákl. přenesená",J100,0)</f>
        <v>0</v>
      </c>
      <c r="BH100" s="219">
        <f>IF(N100="sníž. přenesená",J100,0)</f>
        <v>0</v>
      </c>
      <c r="BI100" s="219">
        <f>IF(N100="nulová",J100,0)</f>
        <v>0</v>
      </c>
      <c r="BJ100" s="19" t="s">
        <v>83</v>
      </c>
      <c r="BK100" s="219">
        <f>ROUND(I100*H100,2)</f>
        <v>0</v>
      </c>
      <c r="BL100" s="19" t="s">
        <v>155</v>
      </c>
      <c r="BM100" s="218" t="s">
        <v>375</v>
      </c>
    </row>
    <row r="101" s="2" customFormat="1">
      <c r="A101" s="40"/>
      <c r="B101" s="41"/>
      <c r="C101" s="42"/>
      <c r="D101" s="232" t="s">
        <v>186</v>
      </c>
      <c r="E101" s="42"/>
      <c r="F101" s="233" t="s">
        <v>191</v>
      </c>
      <c r="G101" s="42"/>
      <c r="H101" s="42"/>
      <c r="I101" s="234"/>
      <c r="J101" s="42"/>
      <c r="K101" s="42"/>
      <c r="L101" s="46"/>
      <c r="M101" s="235"/>
      <c r="N101" s="236"/>
      <c r="O101" s="86"/>
      <c r="P101" s="86"/>
      <c r="Q101" s="86"/>
      <c r="R101" s="86"/>
      <c r="S101" s="86"/>
      <c r="T101" s="87"/>
      <c r="U101" s="40"/>
      <c r="V101" s="40"/>
      <c r="W101" s="40"/>
      <c r="X101" s="40"/>
      <c r="Y101" s="40"/>
      <c r="Z101" s="40"/>
      <c r="AA101" s="40"/>
      <c r="AB101" s="40"/>
      <c r="AC101" s="40"/>
      <c r="AD101" s="40"/>
      <c r="AE101" s="40"/>
      <c r="AT101" s="19" t="s">
        <v>186</v>
      </c>
      <c r="AU101" s="19" t="s">
        <v>85</v>
      </c>
    </row>
    <row r="102" s="13" customFormat="1">
      <c r="A102" s="13"/>
      <c r="B102" s="237"/>
      <c r="C102" s="238"/>
      <c r="D102" s="232" t="s">
        <v>192</v>
      </c>
      <c r="E102" s="239" t="s">
        <v>19</v>
      </c>
      <c r="F102" s="240" t="s">
        <v>376</v>
      </c>
      <c r="G102" s="238"/>
      <c r="H102" s="241">
        <v>22.550000000000001</v>
      </c>
      <c r="I102" s="242"/>
      <c r="J102" s="238"/>
      <c r="K102" s="238"/>
      <c r="L102" s="243"/>
      <c r="M102" s="244"/>
      <c r="N102" s="245"/>
      <c r="O102" s="245"/>
      <c r="P102" s="245"/>
      <c r="Q102" s="245"/>
      <c r="R102" s="245"/>
      <c r="S102" s="245"/>
      <c r="T102" s="246"/>
      <c r="U102" s="13"/>
      <c r="V102" s="13"/>
      <c r="W102" s="13"/>
      <c r="X102" s="13"/>
      <c r="Y102" s="13"/>
      <c r="Z102" s="13"/>
      <c r="AA102" s="13"/>
      <c r="AB102" s="13"/>
      <c r="AC102" s="13"/>
      <c r="AD102" s="13"/>
      <c r="AE102" s="13"/>
      <c r="AT102" s="247" t="s">
        <v>192</v>
      </c>
      <c r="AU102" s="247" t="s">
        <v>85</v>
      </c>
      <c r="AV102" s="13" t="s">
        <v>85</v>
      </c>
      <c r="AW102" s="13" t="s">
        <v>35</v>
      </c>
      <c r="AX102" s="13" t="s">
        <v>76</v>
      </c>
      <c r="AY102" s="247" t="s">
        <v>139</v>
      </c>
    </row>
    <row r="103" s="13" customFormat="1">
      <c r="A103" s="13"/>
      <c r="B103" s="237"/>
      <c r="C103" s="238"/>
      <c r="D103" s="232" t="s">
        <v>192</v>
      </c>
      <c r="E103" s="239" t="s">
        <v>19</v>
      </c>
      <c r="F103" s="240" t="s">
        <v>377</v>
      </c>
      <c r="G103" s="238"/>
      <c r="H103" s="241">
        <v>28.800000000000001</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192</v>
      </c>
      <c r="AU103" s="247" t="s">
        <v>85</v>
      </c>
      <c r="AV103" s="13" t="s">
        <v>85</v>
      </c>
      <c r="AW103" s="13" t="s">
        <v>35</v>
      </c>
      <c r="AX103" s="13" t="s">
        <v>76</v>
      </c>
      <c r="AY103" s="247" t="s">
        <v>139</v>
      </c>
    </row>
    <row r="104" s="14" customFormat="1">
      <c r="A104" s="14"/>
      <c r="B104" s="261"/>
      <c r="C104" s="262"/>
      <c r="D104" s="232" t="s">
        <v>192</v>
      </c>
      <c r="E104" s="263" t="s">
        <v>19</v>
      </c>
      <c r="F104" s="264" t="s">
        <v>271</v>
      </c>
      <c r="G104" s="262"/>
      <c r="H104" s="265">
        <v>51.350000000000001</v>
      </c>
      <c r="I104" s="266"/>
      <c r="J104" s="262"/>
      <c r="K104" s="262"/>
      <c r="L104" s="267"/>
      <c r="M104" s="268"/>
      <c r="N104" s="269"/>
      <c r="O104" s="269"/>
      <c r="P104" s="269"/>
      <c r="Q104" s="269"/>
      <c r="R104" s="269"/>
      <c r="S104" s="269"/>
      <c r="T104" s="270"/>
      <c r="U104" s="14"/>
      <c r="V104" s="14"/>
      <c r="W104" s="14"/>
      <c r="X104" s="14"/>
      <c r="Y104" s="14"/>
      <c r="Z104" s="14"/>
      <c r="AA104" s="14"/>
      <c r="AB104" s="14"/>
      <c r="AC104" s="14"/>
      <c r="AD104" s="14"/>
      <c r="AE104" s="14"/>
      <c r="AT104" s="271" t="s">
        <v>192</v>
      </c>
      <c r="AU104" s="271" t="s">
        <v>85</v>
      </c>
      <c r="AV104" s="14" t="s">
        <v>155</v>
      </c>
      <c r="AW104" s="14" t="s">
        <v>35</v>
      </c>
      <c r="AX104" s="14" t="s">
        <v>83</v>
      </c>
      <c r="AY104" s="271" t="s">
        <v>139</v>
      </c>
    </row>
    <row r="105" s="2" customFormat="1" ht="24.15" customHeight="1">
      <c r="A105" s="40"/>
      <c r="B105" s="41"/>
      <c r="C105" s="207" t="s">
        <v>85</v>
      </c>
      <c r="D105" s="207" t="s">
        <v>140</v>
      </c>
      <c r="E105" s="208" t="s">
        <v>378</v>
      </c>
      <c r="F105" s="209" t="s">
        <v>379</v>
      </c>
      <c r="G105" s="210" t="s">
        <v>184</v>
      </c>
      <c r="H105" s="211">
        <v>51.350000000000001</v>
      </c>
      <c r="I105" s="212"/>
      <c r="J105" s="213">
        <f>ROUND(I105*H105,2)</f>
        <v>0</v>
      </c>
      <c r="K105" s="209" t="s">
        <v>374</v>
      </c>
      <c r="L105" s="46"/>
      <c r="M105" s="214" t="s">
        <v>19</v>
      </c>
      <c r="N105" s="215" t="s">
        <v>47</v>
      </c>
      <c r="O105" s="86"/>
      <c r="P105" s="216">
        <f>O105*H105</f>
        <v>0</v>
      </c>
      <c r="Q105" s="216">
        <v>0</v>
      </c>
      <c r="R105" s="216">
        <f>Q105*H105</f>
        <v>0</v>
      </c>
      <c r="S105" s="216">
        <v>0.316</v>
      </c>
      <c r="T105" s="217">
        <f>S105*H105</f>
        <v>16.226600000000001</v>
      </c>
      <c r="U105" s="40"/>
      <c r="V105" s="40"/>
      <c r="W105" s="40"/>
      <c r="X105" s="40"/>
      <c r="Y105" s="40"/>
      <c r="Z105" s="40"/>
      <c r="AA105" s="40"/>
      <c r="AB105" s="40"/>
      <c r="AC105" s="40"/>
      <c r="AD105" s="40"/>
      <c r="AE105" s="40"/>
      <c r="AR105" s="218" t="s">
        <v>155</v>
      </c>
      <c r="AT105" s="218" t="s">
        <v>140</v>
      </c>
      <c r="AU105" s="218" t="s">
        <v>85</v>
      </c>
      <c r="AY105" s="19" t="s">
        <v>139</v>
      </c>
      <c r="BE105" s="219">
        <f>IF(N105="základní",J105,0)</f>
        <v>0</v>
      </c>
      <c r="BF105" s="219">
        <f>IF(N105="snížená",J105,0)</f>
        <v>0</v>
      </c>
      <c r="BG105" s="219">
        <f>IF(N105="zákl. přenesená",J105,0)</f>
        <v>0</v>
      </c>
      <c r="BH105" s="219">
        <f>IF(N105="sníž. přenesená",J105,0)</f>
        <v>0</v>
      </c>
      <c r="BI105" s="219">
        <f>IF(N105="nulová",J105,0)</f>
        <v>0</v>
      </c>
      <c r="BJ105" s="19" t="s">
        <v>83</v>
      </c>
      <c r="BK105" s="219">
        <f>ROUND(I105*H105,2)</f>
        <v>0</v>
      </c>
      <c r="BL105" s="19" t="s">
        <v>155</v>
      </c>
      <c r="BM105" s="218" t="s">
        <v>380</v>
      </c>
    </row>
    <row r="106" s="2" customFormat="1">
      <c r="A106" s="40"/>
      <c r="B106" s="41"/>
      <c r="C106" s="42"/>
      <c r="D106" s="232" t="s">
        <v>186</v>
      </c>
      <c r="E106" s="42"/>
      <c r="F106" s="233" t="s">
        <v>191</v>
      </c>
      <c r="G106" s="42"/>
      <c r="H106" s="42"/>
      <c r="I106" s="234"/>
      <c r="J106" s="42"/>
      <c r="K106" s="42"/>
      <c r="L106" s="46"/>
      <c r="M106" s="235"/>
      <c r="N106" s="236"/>
      <c r="O106" s="86"/>
      <c r="P106" s="86"/>
      <c r="Q106" s="86"/>
      <c r="R106" s="86"/>
      <c r="S106" s="86"/>
      <c r="T106" s="87"/>
      <c r="U106" s="40"/>
      <c r="V106" s="40"/>
      <c r="W106" s="40"/>
      <c r="X106" s="40"/>
      <c r="Y106" s="40"/>
      <c r="Z106" s="40"/>
      <c r="AA106" s="40"/>
      <c r="AB106" s="40"/>
      <c r="AC106" s="40"/>
      <c r="AD106" s="40"/>
      <c r="AE106" s="40"/>
      <c r="AT106" s="19" t="s">
        <v>186</v>
      </c>
      <c r="AU106" s="19" t="s">
        <v>85</v>
      </c>
    </row>
    <row r="107" s="2" customFormat="1" ht="14.4" customHeight="1">
      <c r="A107" s="40"/>
      <c r="B107" s="41"/>
      <c r="C107" s="207" t="s">
        <v>150</v>
      </c>
      <c r="D107" s="207" t="s">
        <v>140</v>
      </c>
      <c r="E107" s="208" t="s">
        <v>381</v>
      </c>
      <c r="F107" s="209" t="s">
        <v>382</v>
      </c>
      <c r="G107" s="210" t="s">
        <v>217</v>
      </c>
      <c r="H107" s="211">
        <v>3.6000000000000001</v>
      </c>
      <c r="I107" s="212"/>
      <c r="J107" s="213">
        <f>ROUND(I107*H107,2)</f>
        <v>0</v>
      </c>
      <c r="K107" s="209" t="s">
        <v>19</v>
      </c>
      <c r="L107" s="46"/>
      <c r="M107" s="214" t="s">
        <v>19</v>
      </c>
      <c r="N107" s="215" t="s">
        <v>47</v>
      </c>
      <c r="O107" s="86"/>
      <c r="P107" s="216">
        <f>O107*H107</f>
        <v>0</v>
      </c>
      <c r="Q107" s="216">
        <v>0</v>
      </c>
      <c r="R107" s="216">
        <f>Q107*H107</f>
        <v>0</v>
      </c>
      <c r="S107" s="216">
        <v>0</v>
      </c>
      <c r="T107" s="217">
        <f>S107*H107</f>
        <v>0</v>
      </c>
      <c r="U107" s="40"/>
      <c r="V107" s="40"/>
      <c r="W107" s="40"/>
      <c r="X107" s="40"/>
      <c r="Y107" s="40"/>
      <c r="Z107" s="40"/>
      <c r="AA107" s="40"/>
      <c r="AB107" s="40"/>
      <c r="AC107" s="40"/>
      <c r="AD107" s="40"/>
      <c r="AE107" s="40"/>
      <c r="AR107" s="218" t="s">
        <v>155</v>
      </c>
      <c r="AT107" s="218" t="s">
        <v>140</v>
      </c>
      <c r="AU107" s="218" t="s">
        <v>85</v>
      </c>
      <c r="AY107" s="19" t="s">
        <v>139</v>
      </c>
      <c r="BE107" s="219">
        <f>IF(N107="základní",J107,0)</f>
        <v>0</v>
      </c>
      <c r="BF107" s="219">
        <f>IF(N107="snížená",J107,0)</f>
        <v>0</v>
      </c>
      <c r="BG107" s="219">
        <f>IF(N107="zákl. přenesená",J107,0)</f>
        <v>0</v>
      </c>
      <c r="BH107" s="219">
        <f>IF(N107="sníž. přenesená",J107,0)</f>
        <v>0</v>
      </c>
      <c r="BI107" s="219">
        <f>IF(N107="nulová",J107,0)</f>
        <v>0</v>
      </c>
      <c r="BJ107" s="19" t="s">
        <v>83</v>
      </c>
      <c r="BK107" s="219">
        <f>ROUND(I107*H107,2)</f>
        <v>0</v>
      </c>
      <c r="BL107" s="19" t="s">
        <v>155</v>
      </c>
      <c r="BM107" s="218" t="s">
        <v>383</v>
      </c>
    </row>
    <row r="108" s="2" customFormat="1">
      <c r="A108" s="40"/>
      <c r="B108" s="41"/>
      <c r="C108" s="42"/>
      <c r="D108" s="232" t="s">
        <v>186</v>
      </c>
      <c r="E108" s="42"/>
      <c r="F108" s="233" t="s">
        <v>384</v>
      </c>
      <c r="G108" s="42"/>
      <c r="H108" s="42"/>
      <c r="I108" s="234"/>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186</v>
      </c>
      <c r="AU108" s="19" t="s">
        <v>85</v>
      </c>
    </row>
    <row r="109" s="13" customFormat="1">
      <c r="A109" s="13"/>
      <c r="B109" s="237"/>
      <c r="C109" s="238"/>
      <c r="D109" s="232" t="s">
        <v>192</v>
      </c>
      <c r="E109" s="239" t="s">
        <v>19</v>
      </c>
      <c r="F109" s="240" t="s">
        <v>385</v>
      </c>
      <c r="G109" s="238"/>
      <c r="H109" s="241">
        <v>3.6000000000000001</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192</v>
      </c>
      <c r="AU109" s="247" t="s">
        <v>85</v>
      </c>
      <c r="AV109" s="13" t="s">
        <v>85</v>
      </c>
      <c r="AW109" s="13" t="s">
        <v>35</v>
      </c>
      <c r="AX109" s="13" t="s">
        <v>76</v>
      </c>
      <c r="AY109" s="247" t="s">
        <v>139</v>
      </c>
    </row>
    <row r="110" s="14" customFormat="1">
      <c r="A110" s="14"/>
      <c r="B110" s="261"/>
      <c r="C110" s="262"/>
      <c r="D110" s="232" t="s">
        <v>192</v>
      </c>
      <c r="E110" s="263" t="s">
        <v>19</v>
      </c>
      <c r="F110" s="264" t="s">
        <v>271</v>
      </c>
      <c r="G110" s="262"/>
      <c r="H110" s="265">
        <v>3.6000000000000001</v>
      </c>
      <c r="I110" s="266"/>
      <c r="J110" s="262"/>
      <c r="K110" s="262"/>
      <c r="L110" s="267"/>
      <c r="M110" s="268"/>
      <c r="N110" s="269"/>
      <c r="O110" s="269"/>
      <c r="P110" s="269"/>
      <c r="Q110" s="269"/>
      <c r="R110" s="269"/>
      <c r="S110" s="269"/>
      <c r="T110" s="270"/>
      <c r="U110" s="14"/>
      <c r="V110" s="14"/>
      <c r="W110" s="14"/>
      <c r="X110" s="14"/>
      <c r="Y110" s="14"/>
      <c r="Z110" s="14"/>
      <c r="AA110" s="14"/>
      <c r="AB110" s="14"/>
      <c r="AC110" s="14"/>
      <c r="AD110" s="14"/>
      <c r="AE110" s="14"/>
      <c r="AT110" s="271" t="s">
        <v>192</v>
      </c>
      <c r="AU110" s="271" t="s">
        <v>85</v>
      </c>
      <c r="AV110" s="14" t="s">
        <v>155</v>
      </c>
      <c r="AW110" s="14" t="s">
        <v>35</v>
      </c>
      <c r="AX110" s="14" t="s">
        <v>83</v>
      </c>
      <c r="AY110" s="271" t="s">
        <v>139</v>
      </c>
    </row>
    <row r="111" s="2" customFormat="1" ht="24.15" customHeight="1">
      <c r="A111" s="40"/>
      <c r="B111" s="41"/>
      <c r="C111" s="207" t="s">
        <v>155</v>
      </c>
      <c r="D111" s="207" t="s">
        <v>140</v>
      </c>
      <c r="E111" s="208" t="s">
        <v>386</v>
      </c>
      <c r="F111" s="209" t="s">
        <v>387</v>
      </c>
      <c r="G111" s="210" t="s">
        <v>265</v>
      </c>
      <c r="H111" s="211">
        <v>8.9659999999999993</v>
      </c>
      <c r="I111" s="212"/>
      <c r="J111" s="213">
        <f>ROUND(I111*H111,2)</f>
        <v>0</v>
      </c>
      <c r="K111" s="209" t="s">
        <v>19</v>
      </c>
      <c r="L111" s="46"/>
      <c r="M111" s="214" t="s">
        <v>19</v>
      </c>
      <c r="N111" s="215" t="s">
        <v>47</v>
      </c>
      <c r="O111" s="86"/>
      <c r="P111" s="216">
        <f>O111*H111</f>
        <v>0</v>
      </c>
      <c r="Q111" s="216">
        <v>0</v>
      </c>
      <c r="R111" s="216">
        <f>Q111*H111</f>
        <v>0</v>
      </c>
      <c r="S111" s="216">
        <v>0</v>
      </c>
      <c r="T111" s="217">
        <f>S111*H111</f>
        <v>0</v>
      </c>
      <c r="U111" s="40"/>
      <c r="V111" s="40"/>
      <c r="W111" s="40"/>
      <c r="X111" s="40"/>
      <c r="Y111" s="40"/>
      <c r="Z111" s="40"/>
      <c r="AA111" s="40"/>
      <c r="AB111" s="40"/>
      <c r="AC111" s="40"/>
      <c r="AD111" s="40"/>
      <c r="AE111" s="40"/>
      <c r="AR111" s="218" t="s">
        <v>155</v>
      </c>
      <c r="AT111" s="218" t="s">
        <v>140</v>
      </c>
      <c r="AU111" s="218" t="s">
        <v>85</v>
      </c>
      <c r="AY111" s="19" t="s">
        <v>139</v>
      </c>
      <c r="BE111" s="219">
        <f>IF(N111="základní",J111,0)</f>
        <v>0</v>
      </c>
      <c r="BF111" s="219">
        <f>IF(N111="snížená",J111,0)</f>
        <v>0</v>
      </c>
      <c r="BG111" s="219">
        <f>IF(N111="zákl. přenesená",J111,0)</f>
        <v>0</v>
      </c>
      <c r="BH111" s="219">
        <f>IF(N111="sníž. přenesená",J111,0)</f>
        <v>0</v>
      </c>
      <c r="BI111" s="219">
        <f>IF(N111="nulová",J111,0)</f>
        <v>0</v>
      </c>
      <c r="BJ111" s="19" t="s">
        <v>83</v>
      </c>
      <c r="BK111" s="219">
        <f>ROUND(I111*H111,2)</f>
        <v>0</v>
      </c>
      <c r="BL111" s="19" t="s">
        <v>155</v>
      </c>
      <c r="BM111" s="218" t="s">
        <v>388</v>
      </c>
    </row>
    <row r="112" s="2" customFormat="1">
      <c r="A112" s="40"/>
      <c r="B112" s="41"/>
      <c r="C112" s="42"/>
      <c r="D112" s="232" t="s">
        <v>186</v>
      </c>
      <c r="E112" s="42"/>
      <c r="F112" s="233" t="s">
        <v>389</v>
      </c>
      <c r="G112" s="42"/>
      <c r="H112" s="42"/>
      <c r="I112" s="234"/>
      <c r="J112" s="42"/>
      <c r="K112" s="42"/>
      <c r="L112" s="46"/>
      <c r="M112" s="235"/>
      <c r="N112" s="236"/>
      <c r="O112" s="86"/>
      <c r="P112" s="86"/>
      <c r="Q112" s="86"/>
      <c r="R112" s="86"/>
      <c r="S112" s="86"/>
      <c r="T112" s="87"/>
      <c r="U112" s="40"/>
      <c r="V112" s="40"/>
      <c r="W112" s="40"/>
      <c r="X112" s="40"/>
      <c r="Y112" s="40"/>
      <c r="Z112" s="40"/>
      <c r="AA112" s="40"/>
      <c r="AB112" s="40"/>
      <c r="AC112" s="40"/>
      <c r="AD112" s="40"/>
      <c r="AE112" s="40"/>
      <c r="AT112" s="19" t="s">
        <v>186</v>
      </c>
      <c r="AU112" s="19" t="s">
        <v>85</v>
      </c>
    </row>
    <row r="113" s="15" customFormat="1">
      <c r="A113" s="15"/>
      <c r="B113" s="272"/>
      <c r="C113" s="273"/>
      <c r="D113" s="232" t="s">
        <v>192</v>
      </c>
      <c r="E113" s="274" t="s">
        <v>19</v>
      </c>
      <c r="F113" s="275" t="s">
        <v>390</v>
      </c>
      <c r="G113" s="273"/>
      <c r="H113" s="274" t="s">
        <v>19</v>
      </c>
      <c r="I113" s="276"/>
      <c r="J113" s="273"/>
      <c r="K113" s="273"/>
      <c r="L113" s="277"/>
      <c r="M113" s="278"/>
      <c r="N113" s="279"/>
      <c r="O113" s="279"/>
      <c r="P113" s="279"/>
      <c r="Q113" s="279"/>
      <c r="R113" s="279"/>
      <c r="S113" s="279"/>
      <c r="T113" s="280"/>
      <c r="U113" s="15"/>
      <c r="V113" s="15"/>
      <c r="W113" s="15"/>
      <c r="X113" s="15"/>
      <c r="Y113" s="15"/>
      <c r="Z113" s="15"/>
      <c r="AA113" s="15"/>
      <c r="AB113" s="15"/>
      <c r="AC113" s="15"/>
      <c r="AD113" s="15"/>
      <c r="AE113" s="15"/>
      <c r="AT113" s="281" t="s">
        <v>192</v>
      </c>
      <c r="AU113" s="281" t="s">
        <v>85</v>
      </c>
      <c r="AV113" s="15" t="s">
        <v>83</v>
      </c>
      <c r="AW113" s="15" t="s">
        <v>35</v>
      </c>
      <c r="AX113" s="15" t="s">
        <v>76</v>
      </c>
      <c r="AY113" s="281" t="s">
        <v>139</v>
      </c>
    </row>
    <row r="114" s="13" customFormat="1">
      <c r="A114" s="13"/>
      <c r="B114" s="237"/>
      <c r="C114" s="238"/>
      <c r="D114" s="232" t="s">
        <v>192</v>
      </c>
      <c r="E114" s="239" t="s">
        <v>19</v>
      </c>
      <c r="F114" s="240" t="s">
        <v>391</v>
      </c>
      <c r="G114" s="238"/>
      <c r="H114" s="241">
        <v>0.080000000000000002</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192</v>
      </c>
      <c r="AU114" s="247" t="s">
        <v>85</v>
      </c>
      <c r="AV114" s="13" t="s">
        <v>85</v>
      </c>
      <c r="AW114" s="13" t="s">
        <v>35</v>
      </c>
      <c r="AX114" s="13" t="s">
        <v>76</v>
      </c>
      <c r="AY114" s="247" t="s">
        <v>139</v>
      </c>
    </row>
    <row r="115" s="13" customFormat="1">
      <c r="A115" s="13"/>
      <c r="B115" s="237"/>
      <c r="C115" s="238"/>
      <c r="D115" s="232" t="s">
        <v>192</v>
      </c>
      <c r="E115" s="239" t="s">
        <v>19</v>
      </c>
      <c r="F115" s="240" t="s">
        <v>392</v>
      </c>
      <c r="G115" s="238"/>
      <c r="H115" s="241">
        <v>1.8999999999999999</v>
      </c>
      <c r="I115" s="242"/>
      <c r="J115" s="238"/>
      <c r="K115" s="238"/>
      <c r="L115" s="243"/>
      <c r="M115" s="244"/>
      <c r="N115" s="245"/>
      <c r="O115" s="245"/>
      <c r="P115" s="245"/>
      <c r="Q115" s="245"/>
      <c r="R115" s="245"/>
      <c r="S115" s="245"/>
      <c r="T115" s="246"/>
      <c r="U115" s="13"/>
      <c r="V115" s="13"/>
      <c r="W115" s="13"/>
      <c r="X115" s="13"/>
      <c r="Y115" s="13"/>
      <c r="Z115" s="13"/>
      <c r="AA115" s="13"/>
      <c r="AB115" s="13"/>
      <c r="AC115" s="13"/>
      <c r="AD115" s="13"/>
      <c r="AE115" s="13"/>
      <c r="AT115" s="247" t="s">
        <v>192</v>
      </c>
      <c r="AU115" s="247" t="s">
        <v>85</v>
      </c>
      <c r="AV115" s="13" t="s">
        <v>85</v>
      </c>
      <c r="AW115" s="13" t="s">
        <v>35</v>
      </c>
      <c r="AX115" s="13" t="s">
        <v>76</v>
      </c>
      <c r="AY115" s="247" t="s">
        <v>139</v>
      </c>
    </row>
    <row r="116" s="13" customFormat="1">
      <c r="A116" s="13"/>
      <c r="B116" s="237"/>
      <c r="C116" s="238"/>
      <c r="D116" s="232" t="s">
        <v>192</v>
      </c>
      <c r="E116" s="239" t="s">
        <v>19</v>
      </c>
      <c r="F116" s="240" t="s">
        <v>393</v>
      </c>
      <c r="G116" s="238"/>
      <c r="H116" s="241">
        <v>0.29999999999999999</v>
      </c>
      <c r="I116" s="242"/>
      <c r="J116" s="238"/>
      <c r="K116" s="238"/>
      <c r="L116" s="243"/>
      <c r="M116" s="244"/>
      <c r="N116" s="245"/>
      <c r="O116" s="245"/>
      <c r="P116" s="245"/>
      <c r="Q116" s="245"/>
      <c r="R116" s="245"/>
      <c r="S116" s="245"/>
      <c r="T116" s="246"/>
      <c r="U116" s="13"/>
      <c r="V116" s="13"/>
      <c r="W116" s="13"/>
      <c r="X116" s="13"/>
      <c r="Y116" s="13"/>
      <c r="Z116" s="13"/>
      <c r="AA116" s="13"/>
      <c r="AB116" s="13"/>
      <c r="AC116" s="13"/>
      <c r="AD116" s="13"/>
      <c r="AE116" s="13"/>
      <c r="AT116" s="247" t="s">
        <v>192</v>
      </c>
      <c r="AU116" s="247" t="s">
        <v>85</v>
      </c>
      <c r="AV116" s="13" t="s">
        <v>85</v>
      </c>
      <c r="AW116" s="13" t="s">
        <v>35</v>
      </c>
      <c r="AX116" s="13" t="s">
        <v>76</v>
      </c>
      <c r="AY116" s="247" t="s">
        <v>139</v>
      </c>
    </row>
    <row r="117" s="13" customFormat="1">
      <c r="A117" s="13"/>
      <c r="B117" s="237"/>
      <c r="C117" s="238"/>
      <c r="D117" s="232" t="s">
        <v>192</v>
      </c>
      <c r="E117" s="239" t="s">
        <v>19</v>
      </c>
      <c r="F117" s="240" t="s">
        <v>394</v>
      </c>
      <c r="G117" s="238"/>
      <c r="H117" s="241">
        <v>0.29999999999999999</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192</v>
      </c>
      <c r="AU117" s="247" t="s">
        <v>85</v>
      </c>
      <c r="AV117" s="13" t="s">
        <v>85</v>
      </c>
      <c r="AW117" s="13" t="s">
        <v>35</v>
      </c>
      <c r="AX117" s="13" t="s">
        <v>76</v>
      </c>
      <c r="AY117" s="247" t="s">
        <v>139</v>
      </c>
    </row>
    <row r="118" s="15" customFormat="1">
      <c r="A118" s="15"/>
      <c r="B118" s="272"/>
      <c r="C118" s="273"/>
      <c r="D118" s="232" t="s">
        <v>192</v>
      </c>
      <c r="E118" s="274" t="s">
        <v>19</v>
      </c>
      <c r="F118" s="275" t="s">
        <v>395</v>
      </c>
      <c r="G118" s="273"/>
      <c r="H118" s="274" t="s">
        <v>19</v>
      </c>
      <c r="I118" s="276"/>
      <c r="J118" s="273"/>
      <c r="K118" s="273"/>
      <c r="L118" s="277"/>
      <c r="M118" s="278"/>
      <c r="N118" s="279"/>
      <c r="O118" s="279"/>
      <c r="P118" s="279"/>
      <c r="Q118" s="279"/>
      <c r="R118" s="279"/>
      <c r="S118" s="279"/>
      <c r="T118" s="280"/>
      <c r="U118" s="15"/>
      <c r="V118" s="15"/>
      <c r="W118" s="15"/>
      <c r="X118" s="15"/>
      <c r="Y118" s="15"/>
      <c r="Z118" s="15"/>
      <c r="AA118" s="15"/>
      <c r="AB118" s="15"/>
      <c r="AC118" s="15"/>
      <c r="AD118" s="15"/>
      <c r="AE118" s="15"/>
      <c r="AT118" s="281" t="s">
        <v>192</v>
      </c>
      <c r="AU118" s="281" t="s">
        <v>85</v>
      </c>
      <c r="AV118" s="15" t="s">
        <v>83</v>
      </c>
      <c r="AW118" s="15" t="s">
        <v>35</v>
      </c>
      <c r="AX118" s="15" t="s">
        <v>76</v>
      </c>
      <c r="AY118" s="281" t="s">
        <v>139</v>
      </c>
    </row>
    <row r="119" s="13" customFormat="1">
      <c r="A119" s="13"/>
      <c r="B119" s="237"/>
      <c r="C119" s="238"/>
      <c r="D119" s="232" t="s">
        <v>192</v>
      </c>
      <c r="E119" s="239" t="s">
        <v>19</v>
      </c>
      <c r="F119" s="240" t="s">
        <v>396</v>
      </c>
      <c r="G119" s="238"/>
      <c r="H119" s="241">
        <v>1.6819999999999999</v>
      </c>
      <c r="I119" s="242"/>
      <c r="J119" s="238"/>
      <c r="K119" s="238"/>
      <c r="L119" s="243"/>
      <c r="M119" s="244"/>
      <c r="N119" s="245"/>
      <c r="O119" s="245"/>
      <c r="P119" s="245"/>
      <c r="Q119" s="245"/>
      <c r="R119" s="245"/>
      <c r="S119" s="245"/>
      <c r="T119" s="246"/>
      <c r="U119" s="13"/>
      <c r="V119" s="13"/>
      <c r="W119" s="13"/>
      <c r="X119" s="13"/>
      <c r="Y119" s="13"/>
      <c r="Z119" s="13"/>
      <c r="AA119" s="13"/>
      <c r="AB119" s="13"/>
      <c r="AC119" s="13"/>
      <c r="AD119" s="13"/>
      <c r="AE119" s="13"/>
      <c r="AT119" s="247" t="s">
        <v>192</v>
      </c>
      <c r="AU119" s="247" t="s">
        <v>85</v>
      </c>
      <c r="AV119" s="13" t="s">
        <v>85</v>
      </c>
      <c r="AW119" s="13" t="s">
        <v>35</v>
      </c>
      <c r="AX119" s="13" t="s">
        <v>76</v>
      </c>
      <c r="AY119" s="247" t="s">
        <v>139</v>
      </c>
    </row>
    <row r="120" s="13" customFormat="1">
      <c r="A120" s="13"/>
      <c r="B120" s="237"/>
      <c r="C120" s="238"/>
      <c r="D120" s="232" t="s">
        <v>192</v>
      </c>
      <c r="E120" s="239" t="s">
        <v>19</v>
      </c>
      <c r="F120" s="240" t="s">
        <v>397</v>
      </c>
      <c r="G120" s="238"/>
      <c r="H120" s="241">
        <v>1.5600000000000001</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192</v>
      </c>
      <c r="AU120" s="247" t="s">
        <v>85</v>
      </c>
      <c r="AV120" s="13" t="s">
        <v>85</v>
      </c>
      <c r="AW120" s="13" t="s">
        <v>35</v>
      </c>
      <c r="AX120" s="13" t="s">
        <v>76</v>
      </c>
      <c r="AY120" s="247" t="s">
        <v>139</v>
      </c>
    </row>
    <row r="121" s="13" customFormat="1">
      <c r="A121" s="13"/>
      <c r="B121" s="237"/>
      <c r="C121" s="238"/>
      <c r="D121" s="232" t="s">
        <v>192</v>
      </c>
      <c r="E121" s="239" t="s">
        <v>19</v>
      </c>
      <c r="F121" s="240" t="s">
        <v>398</v>
      </c>
      <c r="G121" s="238"/>
      <c r="H121" s="241">
        <v>1.5229999999999999</v>
      </c>
      <c r="I121" s="242"/>
      <c r="J121" s="238"/>
      <c r="K121" s="238"/>
      <c r="L121" s="243"/>
      <c r="M121" s="244"/>
      <c r="N121" s="245"/>
      <c r="O121" s="245"/>
      <c r="P121" s="245"/>
      <c r="Q121" s="245"/>
      <c r="R121" s="245"/>
      <c r="S121" s="245"/>
      <c r="T121" s="246"/>
      <c r="U121" s="13"/>
      <c r="V121" s="13"/>
      <c r="W121" s="13"/>
      <c r="X121" s="13"/>
      <c r="Y121" s="13"/>
      <c r="Z121" s="13"/>
      <c r="AA121" s="13"/>
      <c r="AB121" s="13"/>
      <c r="AC121" s="13"/>
      <c r="AD121" s="13"/>
      <c r="AE121" s="13"/>
      <c r="AT121" s="247" t="s">
        <v>192</v>
      </c>
      <c r="AU121" s="247" t="s">
        <v>85</v>
      </c>
      <c r="AV121" s="13" t="s">
        <v>85</v>
      </c>
      <c r="AW121" s="13" t="s">
        <v>35</v>
      </c>
      <c r="AX121" s="13" t="s">
        <v>76</v>
      </c>
      <c r="AY121" s="247" t="s">
        <v>139</v>
      </c>
    </row>
    <row r="122" s="13" customFormat="1">
      <c r="A122" s="13"/>
      <c r="B122" s="237"/>
      <c r="C122" s="238"/>
      <c r="D122" s="232" t="s">
        <v>192</v>
      </c>
      <c r="E122" s="239" t="s">
        <v>19</v>
      </c>
      <c r="F122" s="240" t="s">
        <v>399</v>
      </c>
      <c r="G122" s="238"/>
      <c r="H122" s="241">
        <v>1.621</v>
      </c>
      <c r="I122" s="242"/>
      <c r="J122" s="238"/>
      <c r="K122" s="238"/>
      <c r="L122" s="243"/>
      <c r="M122" s="244"/>
      <c r="N122" s="245"/>
      <c r="O122" s="245"/>
      <c r="P122" s="245"/>
      <c r="Q122" s="245"/>
      <c r="R122" s="245"/>
      <c r="S122" s="245"/>
      <c r="T122" s="246"/>
      <c r="U122" s="13"/>
      <c r="V122" s="13"/>
      <c r="W122" s="13"/>
      <c r="X122" s="13"/>
      <c r="Y122" s="13"/>
      <c r="Z122" s="13"/>
      <c r="AA122" s="13"/>
      <c r="AB122" s="13"/>
      <c r="AC122" s="13"/>
      <c r="AD122" s="13"/>
      <c r="AE122" s="13"/>
      <c r="AT122" s="247" t="s">
        <v>192</v>
      </c>
      <c r="AU122" s="247" t="s">
        <v>85</v>
      </c>
      <c r="AV122" s="13" t="s">
        <v>85</v>
      </c>
      <c r="AW122" s="13" t="s">
        <v>35</v>
      </c>
      <c r="AX122" s="13" t="s">
        <v>76</v>
      </c>
      <c r="AY122" s="247" t="s">
        <v>139</v>
      </c>
    </row>
    <row r="123" s="14" customFormat="1">
      <c r="A123" s="14"/>
      <c r="B123" s="261"/>
      <c r="C123" s="262"/>
      <c r="D123" s="232" t="s">
        <v>192</v>
      </c>
      <c r="E123" s="263" t="s">
        <v>19</v>
      </c>
      <c r="F123" s="264" t="s">
        <v>271</v>
      </c>
      <c r="G123" s="262"/>
      <c r="H123" s="265">
        <v>8.9659999999999993</v>
      </c>
      <c r="I123" s="266"/>
      <c r="J123" s="262"/>
      <c r="K123" s="262"/>
      <c r="L123" s="267"/>
      <c r="M123" s="268"/>
      <c r="N123" s="269"/>
      <c r="O123" s="269"/>
      <c r="P123" s="269"/>
      <c r="Q123" s="269"/>
      <c r="R123" s="269"/>
      <c r="S123" s="269"/>
      <c r="T123" s="270"/>
      <c r="U123" s="14"/>
      <c r="V123" s="14"/>
      <c r="W123" s="14"/>
      <c r="X123" s="14"/>
      <c r="Y123" s="14"/>
      <c r="Z123" s="14"/>
      <c r="AA123" s="14"/>
      <c r="AB123" s="14"/>
      <c r="AC123" s="14"/>
      <c r="AD123" s="14"/>
      <c r="AE123" s="14"/>
      <c r="AT123" s="271" t="s">
        <v>192</v>
      </c>
      <c r="AU123" s="271" t="s">
        <v>85</v>
      </c>
      <c r="AV123" s="14" t="s">
        <v>155</v>
      </c>
      <c r="AW123" s="14" t="s">
        <v>35</v>
      </c>
      <c r="AX123" s="14" t="s">
        <v>83</v>
      </c>
      <c r="AY123" s="271" t="s">
        <v>139</v>
      </c>
    </row>
    <row r="124" s="2" customFormat="1" ht="37.8" customHeight="1">
      <c r="A124" s="40"/>
      <c r="B124" s="41"/>
      <c r="C124" s="207" t="s">
        <v>138</v>
      </c>
      <c r="D124" s="207" t="s">
        <v>140</v>
      </c>
      <c r="E124" s="208" t="s">
        <v>272</v>
      </c>
      <c r="F124" s="209" t="s">
        <v>273</v>
      </c>
      <c r="G124" s="210" t="s">
        <v>265</v>
      </c>
      <c r="H124" s="211">
        <v>9.2460000000000004</v>
      </c>
      <c r="I124" s="212"/>
      <c r="J124" s="213">
        <f>ROUND(I124*H124,2)</f>
        <v>0</v>
      </c>
      <c r="K124" s="209" t="s">
        <v>19</v>
      </c>
      <c r="L124" s="46"/>
      <c r="M124" s="214" t="s">
        <v>19</v>
      </c>
      <c r="N124" s="215" t="s">
        <v>47</v>
      </c>
      <c r="O124" s="86"/>
      <c r="P124" s="216">
        <f>O124*H124</f>
        <v>0</v>
      </c>
      <c r="Q124" s="216">
        <v>0</v>
      </c>
      <c r="R124" s="216">
        <f>Q124*H124</f>
        <v>0</v>
      </c>
      <c r="S124" s="216">
        <v>0</v>
      </c>
      <c r="T124" s="217">
        <f>S124*H124</f>
        <v>0</v>
      </c>
      <c r="U124" s="40"/>
      <c r="V124" s="40"/>
      <c r="W124" s="40"/>
      <c r="X124" s="40"/>
      <c r="Y124" s="40"/>
      <c r="Z124" s="40"/>
      <c r="AA124" s="40"/>
      <c r="AB124" s="40"/>
      <c r="AC124" s="40"/>
      <c r="AD124" s="40"/>
      <c r="AE124" s="40"/>
      <c r="AR124" s="218" t="s">
        <v>155</v>
      </c>
      <c r="AT124" s="218" t="s">
        <v>140</v>
      </c>
      <c r="AU124" s="218" t="s">
        <v>85</v>
      </c>
      <c r="AY124" s="19" t="s">
        <v>139</v>
      </c>
      <c r="BE124" s="219">
        <f>IF(N124="základní",J124,0)</f>
        <v>0</v>
      </c>
      <c r="BF124" s="219">
        <f>IF(N124="snížená",J124,0)</f>
        <v>0</v>
      </c>
      <c r="BG124" s="219">
        <f>IF(N124="zákl. přenesená",J124,0)</f>
        <v>0</v>
      </c>
      <c r="BH124" s="219">
        <f>IF(N124="sníž. přenesená",J124,0)</f>
        <v>0</v>
      </c>
      <c r="BI124" s="219">
        <f>IF(N124="nulová",J124,0)</f>
        <v>0</v>
      </c>
      <c r="BJ124" s="19" t="s">
        <v>83</v>
      </c>
      <c r="BK124" s="219">
        <f>ROUND(I124*H124,2)</f>
        <v>0</v>
      </c>
      <c r="BL124" s="19" t="s">
        <v>155</v>
      </c>
      <c r="BM124" s="218" t="s">
        <v>400</v>
      </c>
    </row>
    <row r="125" s="2" customFormat="1">
      <c r="A125" s="40"/>
      <c r="B125" s="41"/>
      <c r="C125" s="42"/>
      <c r="D125" s="232" t="s">
        <v>186</v>
      </c>
      <c r="E125" s="42"/>
      <c r="F125" s="233" t="s">
        <v>401</v>
      </c>
      <c r="G125" s="42"/>
      <c r="H125" s="42"/>
      <c r="I125" s="234"/>
      <c r="J125" s="42"/>
      <c r="K125" s="42"/>
      <c r="L125" s="46"/>
      <c r="M125" s="235"/>
      <c r="N125" s="236"/>
      <c r="O125" s="86"/>
      <c r="P125" s="86"/>
      <c r="Q125" s="86"/>
      <c r="R125" s="86"/>
      <c r="S125" s="86"/>
      <c r="T125" s="87"/>
      <c r="U125" s="40"/>
      <c r="V125" s="40"/>
      <c r="W125" s="40"/>
      <c r="X125" s="40"/>
      <c r="Y125" s="40"/>
      <c r="Z125" s="40"/>
      <c r="AA125" s="40"/>
      <c r="AB125" s="40"/>
      <c r="AC125" s="40"/>
      <c r="AD125" s="40"/>
      <c r="AE125" s="40"/>
      <c r="AT125" s="19" t="s">
        <v>186</v>
      </c>
      <c r="AU125" s="19" t="s">
        <v>85</v>
      </c>
    </row>
    <row r="126" s="13" customFormat="1">
      <c r="A126" s="13"/>
      <c r="B126" s="237"/>
      <c r="C126" s="238"/>
      <c r="D126" s="232" t="s">
        <v>192</v>
      </c>
      <c r="E126" s="239" t="s">
        <v>19</v>
      </c>
      <c r="F126" s="240" t="s">
        <v>402</v>
      </c>
      <c r="G126" s="238"/>
      <c r="H126" s="241">
        <v>0.28000000000000003</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192</v>
      </c>
      <c r="AU126" s="247" t="s">
        <v>85</v>
      </c>
      <c r="AV126" s="13" t="s">
        <v>85</v>
      </c>
      <c r="AW126" s="13" t="s">
        <v>35</v>
      </c>
      <c r="AX126" s="13" t="s">
        <v>76</v>
      </c>
      <c r="AY126" s="247" t="s">
        <v>139</v>
      </c>
    </row>
    <row r="127" s="13" customFormat="1">
      <c r="A127" s="13"/>
      <c r="B127" s="237"/>
      <c r="C127" s="238"/>
      <c r="D127" s="232" t="s">
        <v>192</v>
      </c>
      <c r="E127" s="239" t="s">
        <v>19</v>
      </c>
      <c r="F127" s="240" t="s">
        <v>403</v>
      </c>
      <c r="G127" s="238"/>
      <c r="H127" s="241">
        <v>8.9659999999999993</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192</v>
      </c>
      <c r="AU127" s="247" t="s">
        <v>85</v>
      </c>
      <c r="AV127" s="13" t="s">
        <v>85</v>
      </c>
      <c r="AW127" s="13" t="s">
        <v>35</v>
      </c>
      <c r="AX127" s="13" t="s">
        <v>76</v>
      </c>
      <c r="AY127" s="247" t="s">
        <v>139</v>
      </c>
    </row>
    <row r="128" s="14" customFormat="1">
      <c r="A128" s="14"/>
      <c r="B128" s="261"/>
      <c r="C128" s="262"/>
      <c r="D128" s="232" t="s">
        <v>192</v>
      </c>
      <c r="E128" s="263" t="s">
        <v>19</v>
      </c>
      <c r="F128" s="264" t="s">
        <v>271</v>
      </c>
      <c r="G128" s="262"/>
      <c r="H128" s="265">
        <v>9.2460000000000004</v>
      </c>
      <c r="I128" s="266"/>
      <c r="J128" s="262"/>
      <c r="K128" s="262"/>
      <c r="L128" s="267"/>
      <c r="M128" s="268"/>
      <c r="N128" s="269"/>
      <c r="O128" s="269"/>
      <c r="P128" s="269"/>
      <c r="Q128" s="269"/>
      <c r="R128" s="269"/>
      <c r="S128" s="269"/>
      <c r="T128" s="270"/>
      <c r="U128" s="14"/>
      <c r="V128" s="14"/>
      <c r="W128" s="14"/>
      <c r="X128" s="14"/>
      <c r="Y128" s="14"/>
      <c r="Z128" s="14"/>
      <c r="AA128" s="14"/>
      <c r="AB128" s="14"/>
      <c r="AC128" s="14"/>
      <c r="AD128" s="14"/>
      <c r="AE128" s="14"/>
      <c r="AT128" s="271" t="s">
        <v>192</v>
      </c>
      <c r="AU128" s="271" t="s">
        <v>85</v>
      </c>
      <c r="AV128" s="14" t="s">
        <v>155</v>
      </c>
      <c r="AW128" s="14" t="s">
        <v>35</v>
      </c>
      <c r="AX128" s="14" t="s">
        <v>83</v>
      </c>
      <c r="AY128" s="271" t="s">
        <v>139</v>
      </c>
    </row>
    <row r="129" s="2" customFormat="1" ht="24.15" customHeight="1">
      <c r="A129" s="40"/>
      <c r="B129" s="41"/>
      <c r="C129" s="207" t="s">
        <v>162</v>
      </c>
      <c r="D129" s="207" t="s">
        <v>140</v>
      </c>
      <c r="E129" s="208" t="s">
        <v>279</v>
      </c>
      <c r="F129" s="209" t="s">
        <v>280</v>
      </c>
      <c r="G129" s="210" t="s">
        <v>265</v>
      </c>
      <c r="H129" s="211">
        <v>9.2460000000000004</v>
      </c>
      <c r="I129" s="212"/>
      <c r="J129" s="213">
        <f>ROUND(I129*H129,2)</f>
        <v>0</v>
      </c>
      <c r="K129" s="209" t="s">
        <v>19</v>
      </c>
      <c r="L129" s="46"/>
      <c r="M129" s="214" t="s">
        <v>19</v>
      </c>
      <c r="N129" s="215" t="s">
        <v>47</v>
      </c>
      <c r="O129" s="86"/>
      <c r="P129" s="216">
        <f>O129*H129</f>
        <v>0</v>
      </c>
      <c r="Q129" s="216">
        <v>0</v>
      </c>
      <c r="R129" s="216">
        <f>Q129*H129</f>
        <v>0</v>
      </c>
      <c r="S129" s="216">
        <v>0</v>
      </c>
      <c r="T129" s="217">
        <f>S129*H129</f>
        <v>0</v>
      </c>
      <c r="U129" s="40"/>
      <c r="V129" s="40"/>
      <c r="W129" s="40"/>
      <c r="X129" s="40"/>
      <c r="Y129" s="40"/>
      <c r="Z129" s="40"/>
      <c r="AA129" s="40"/>
      <c r="AB129" s="40"/>
      <c r="AC129" s="40"/>
      <c r="AD129" s="40"/>
      <c r="AE129" s="40"/>
      <c r="AR129" s="218" t="s">
        <v>155</v>
      </c>
      <c r="AT129" s="218" t="s">
        <v>140</v>
      </c>
      <c r="AU129" s="218" t="s">
        <v>85</v>
      </c>
      <c r="AY129" s="19" t="s">
        <v>139</v>
      </c>
      <c r="BE129" s="219">
        <f>IF(N129="základní",J129,0)</f>
        <v>0</v>
      </c>
      <c r="BF129" s="219">
        <f>IF(N129="snížená",J129,0)</f>
        <v>0</v>
      </c>
      <c r="BG129" s="219">
        <f>IF(N129="zákl. přenesená",J129,0)</f>
        <v>0</v>
      </c>
      <c r="BH129" s="219">
        <f>IF(N129="sníž. přenesená",J129,0)</f>
        <v>0</v>
      </c>
      <c r="BI129" s="219">
        <f>IF(N129="nulová",J129,0)</f>
        <v>0</v>
      </c>
      <c r="BJ129" s="19" t="s">
        <v>83</v>
      </c>
      <c r="BK129" s="219">
        <f>ROUND(I129*H129,2)</f>
        <v>0</v>
      </c>
      <c r="BL129" s="19" t="s">
        <v>155</v>
      </c>
      <c r="BM129" s="218" t="s">
        <v>404</v>
      </c>
    </row>
    <row r="130" s="2" customFormat="1">
      <c r="A130" s="40"/>
      <c r="B130" s="41"/>
      <c r="C130" s="42"/>
      <c r="D130" s="232" t="s">
        <v>186</v>
      </c>
      <c r="E130" s="42"/>
      <c r="F130" s="233" t="s">
        <v>405</v>
      </c>
      <c r="G130" s="42"/>
      <c r="H130" s="42"/>
      <c r="I130" s="234"/>
      <c r="J130" s="42"/>
      <c r="K130" s="42"/>
      <c r="L130" s="46"/>
      <c r="M130" s="235"/>
      <c r="N130" s="236"/>
      <c r="O130" s="86"/>
      <c r="P130" s="86"/>
      <c r="Q130" s="86"/>
      <c r="R130" s="86"/>
      <c r="S130" s="86"/>
      <c r="T130" s="87"/>
      <c r="U130" s="40"/>
      <c r="V130" s="40"/>
      <c r="W130" s="40"/>
      <c r="X130" s="40"/>
      <c r="Y130" s="40"/>
      <c r="Z130" s="40"/>
      <c r="AA130" s="40"/>
      <c r="AB130" s="40"/>
      <c r="AC130" s="40"/>
      <c r="AD130" s="40"/>
      <c r="AE130" s="40"/>
      <c r="AT130" s="19" t="s">
        <v>186</v>
      </c>
      <c r="AU130" s="19" t="s">
        <v>85</v>
      </c>
    </row>
    <row r="131" s="2" customFormat="1" ht="24.15" customHeight="1">
      <c r="A131" s="40"/>
      <c r="B131" s="41"/>
      <c r="C131" s="207" t="s">
        <v>167</v>
      </c>
      <c r="D131" s="207" t="s">
        <v>140</v>
      </c>
      <c r="E131" s="208" t="s">
        <v>283</v>
      </c>
      <c r="F131" s="209" t="s">
        <v>284</v>
      </c>
      <c r="G131" s="210" t="s">
        <v>230</v>
      </c>
      <c r="H131" s="211">
        <v>14.794000000000001</v>
      </c>
      <c r="I131" s="212"/>
      <c r="J131" s="213">
        <f>ROUND(I131*H131,2)</f>
        <v>0</v>
      </c>
      <c r="K131" s="209" t="s">
        <v>19</v>
      </c>
      <c r="L131" s="46"/>
      <c r="M131" s="214" t="s">
        <v>19</v>
      </c>
      <c r="N131" s="215" t="s">
        <v>47</v>
      </c>
      <c r="O131" s="86"/>
      <c r="P131" s="216">
        <f>O131*H131</f>
        <v>0</v>
      </c>
      <c r="Q131" s="216">
        <v>0</v>
      </c>
      <c r="R131" s="216">
        <f>Q131*H131</f>
        <v>0</v>
      </c>
      <c r="S131" s="216">
        <v>0</v>
      </c>
      <c r="T131" s="217">
        <f>S131*H131</f>
        <v>0</v>
      </c>
      <c r="U131" s="40"/>
      <c r="V131" s="40"/>
      <c r="W131" s="40"/>
      <c r="X131" s="40"/>
      <c r="Y131" s="40"/>
      <c r="Z131" s="40"/>
      <c r="AA131" s="40"/>
      <c r="AB131" s="40"/>
      <c r="AC131" s="40"/>
      <c r="AD131" s="40"/>
      <c r="AE131" s="40"/>
      <c r="AR131" s="218" t="s">
        <v>155</v>
      </c>
      <c r="AT131" s="218" t="s">
        <v>140</v>
      </c>
      <c r="AU131" s="218" t="s">
        <v>85</v>
      </c>
      <c r="AY131" s="19" t="s">
        <v>139</v>
      </c>
      <c r="BE131" s="219">
        <f>IF(N131="základní",J131,0)</f>
        <v>0</v>
      </c>
      <c r="BF131" s="219">
        <f>IF(N131="snížená",J131,0)</f>
        <v>0</v>
      </c>
      <c r="BG131" s="219">
        <f>IF(N131="zákl. přenesená",J131,0)</f>
        <v>0</v>
      </c>
      <c r="BH131" s="219">
        <f>IF(N131="sníž. přenesená",J131,0)</f>
        <v>0</v>
      </c>
      <c r="BI131" s="219">
        <f>IF(N131="nulová",J131,0)</f>
        <v>0</v>
      </c>
      <c r="BJ131" s="19" t="s">
        <v>83</v>
      </c>
      <c r="BK131" s="219">
        <f>ROUND(I131*H131,2)</f>
        <v>0</v>
      </c>
      <c r="BL131" s="19" t="s">
        <v>155</v>
      </c>
      <c r="BM131" s="218" t="s">
        <v>406</v>
      </c>
    </row>
    <row r="132" s="2" customFormat="1">
      <c r="A132" s="40"/>
      <c r="B132" s="41"/>
      <c r="C132" s="42"/>
      <c r="D132" s="232" t="s">
        <v>186</v>
      </c>
      <c r="E132" s="42"/>
      <c r="F132" s="233" t="s">
        <v>407</v>
      </c>
      <c r="G132" s="42"/>
      <c r="H132" s="42"/>
      <c r="I132" s="234"/>
      <c r="J132" s="42"/>
      <c r="K132" s="42"/>
      <c r="L132" s="46"/>
      <c r="M132" s="235"/>
      <c r="N132" s="236"/>
      <c r="O132" s="86"/>
      <c r="P132" s="86"/>
      <c r="Q132" s="86"/>
      <c r="R132" s="86"/>
      <c r="S132" s="86"/>
      <c r="T132" s="87"/>
      <c r="U132" s="40"/>
      <c r="V132" s="40"/>
      <c r="W132" s="40"/>
      <c r="X132" s="40"/>
      <c r="Y132" s="40"/>
      <c r="Z132" s="40"/>
      <c r="AA132" s="40"/>
      <c r="AB132" s="40"/>
      <c r="AC132" s="40"/>
      <c r="AD132" s="40"/>
      <c r="AE132" s="40"/>
      <c r="AT132" s="19" t="s">
        <v>186</v>
      </c>
      <c r="AU132" s="19" t="s">
        <v>85</v>
      </c>
    </row>
    <row r="133" s="13" customFormat="1">
      <c r="A133" s="13"/>
      <c r="B133" s="237"/>
      <c r="C133" s="238"/>
      <c r="D133" s="232" t="s">
        <v>192</v>
      </c>
      <c r="E133" s="238"/>
      <c r="F133" s="240" t="s">
        <v>408</v>
      </c>
      <c r="G133" s="238"/>
      <c r="H133" s="241">
        <v>14.794000000000001</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192</v>
      </c>
      <c r="AU133" s="247" t="s">
        <v>85</v>
      </c>
      <c r="AV133" s="13" t="s">
        <v>85</v>
      </c>
      <c r="AW133" s="13" t="s">
        <v>4</v>
      </c>
      <c r="AX133" s="13" t="s">
        <v>83</v>
      </c>
      <c r="AY133" s="247" t="s">
        <v>139</v>
      </c>
    </row>
    <row r="134" s="11" customFormat="1" ht="22.8" customHeight="1">
      <c r="A134" s="11"/>
      <c r="B134" s="193"/>
      <c r="C134" s="194"/>
      <c r="D134" s="195" t="s">
        <v>75</v>
      </c>
      <c r="E134" s="230" t="s">
        <v>85</v>
      </c>
      <c r="F134" s="230" t="s">
        <v>298</v>
      </c>
      <c r="G134" s="194"/>
      <c r="H134" s="194"/>
      <c r="I134" s="197"/>
      <c r="J134" s="231">
        <f>BK134</f>
        <v>0</v>
      </c>
      <c r="K134" s="194"/>
      <c r="L134" s="199"/>
      <c r="M134" s="200"/>
      <c r="N134" s="201"/>
      <c r="O134" s="201"/>
      <c r="P134" s="202">
        <f>SUM(P135:P185)</f>
        <v>0</v>
      </c>
      <c r="Q134" s="201"/>
      <c r="R134" s="202">
        <f>SUM(R135:R185)</f>
        <v>17.7515547</v>
      </c>
      <c r="S134" s="201"/>
      <c r="T134" s="203">
        <f>SUM(T135:T185)</f>
        <v>0</v>
      </c>
      <c r="U134" s="11"/>
      <c r="V134" s="11"/>
      <c r="W134" s="11"/>
      <c r="X134" s="11"/>
      <c r="Y134" s="11"/>
      <c r="Z134" s="11"/>
      <c r="AA134" s="11"/>
      <c r="AB134" s="11"/>
      <c r="AC134" s="11"/>
      <c r="AD134" s="11"/>
      <c r="AE134" s="11"/>
      <c r="AR134" s="204" t="s">
        <v>83</v>
      </c>
      <c r="AT134" s="205" t="s">
        <v>75</v>
      </c>
      <c r="AU134" s="205" t="s">
        <v>83</v>
      </c>
      <c r="AY134" s="204" t="s">
        <v>139</v>
      </c>
      <c r="BK134" s="206">
        <f>SUM(BK135:BK185)</f>
        <v>0</v>
      </c>
    </row>
    <row r="135" s="2" customFormat="1" ht="14.4" customHeight="1">
      <c r="A135" s="40"/>
      <c r="B135" s="41"/>
      <c r="C135" s="207" t="s">
        <v>214</v>
      </c>
      <c r="D135" s="207" t="s">
        <v>140</v>
      </c>
      <c r="E135" s="208" t="s">
        <v>409</v>
      </c>
      <c r="F135" s="209" t="s">
        <v>410</v>
      </c>
      <c r="G135" s="210" t="s">
        <v>265</v>
      </c>
      <c r="H135" s="211">
        <v>1.9650000000000001</v>
      </c>
      <c r="I135" s="212"/>
      <c r="J135" s="213">
        <f>ROUND(I135*H135,2)</f>
        <v>0</v>
      </c>
      <c r="K135" s="209" t="s">
        <v>19</v>
      </c>
      <c r="L135" s="46"/>
      <c r="M135" s="214" t="s">
        <v>19</v>
      </c>
      <c r="N135" s="215" t="s">
        <v>47</v>
      </c>
      <c r="O135" s="86"/>
      <c r="P135" s="216">
        <f>O135*H135</f>
        <v>0</v>
      </c>
      <c r="Q135" s="216">
        <v>0</v>
      </c>
      <c r="R135" s="216">
        <f>Q135*H135</f>
        <v>0</v>
      </c>
      <c r="S135" s="216">
        <v>0</v>
      </c>
      <c r="T135" s="217">
        <f>S135*H135</f>
        <v>0</v>
      </c>
      <c r="U135" s="40"/>
      <c r="V135" s="40"/>
      <c r="W135" s="40"/>
      <c r="X135" s="40"/>
      <c r="Y135" s="40"/>
      <c r="Z135" s="40"/>
      <c r="AA135" s="40"/>
      <c r="AB135" s="40"/>
      <c r="AC135" s="40"/>
      <c r="AD135" s="40"/>
      <c r="AE135" s="40"/>
      <c r="AR135" s="218" t="s">
        <v>155</v>
      </c>
      <c r="AT135" s="218" t="s">
        <v>140</v>
      </c>
      <c r="AU135" s="218" t="s">
        <v>85</v>
      </c>
      <c r="AY135" s="19" t="s">
        <v>139</v>
      </c>
      <c r="BE135" s="219">
        <f>IF(N135="základní",J135,0)</f>
        <v>0</v>
      </c>
      <c r="BF135" s="219">
        <f>IF(N135="snížená",J135,0)</f>
        <v>0</v>
      </c>
      <c r="BG135" s="219">
        <f>IF(N135="zákl. přenesená",J135,0)</f>
        <v>0</v>
      </c>
      <c r="BH135" s="219">
        <f>IF(N135="sníž. přenesená",J135,0)</f>
        <v>0</v>
      </c>
      <c r="BI135" s="219">
        <f>IF(N135="nulová",J135,0)</f>
        <v>0</v>
      </c>
      <c r="BJ135" s="19" t="s">
        <v>83</v>
      </c>
      <c r="BK135" s="219">
        <f>ROUND(I135*H135,2)</f>
        <v>0</v>
      </c>
      <c r="BL135" s="19" t="s">
        <v>155</v>
      </c>
      <c r="BM135" s="218" t="s">
        <v>411</v>
      </c>
    </row>
    <row r="136" s="2" customFormat="1">
      <c r="A136" s="40"/>
      <c r="B136" s="41"/>
      <c r="C136" s="42"/>
      <c r="D136" s="232" t="s">
        <v>186</v>
      </c>
      <c r="E136" s="42"/>
      <c r="F136" s="233" t="s">
        <v>412</v>
      </c>
      <c r="G136" s="42"/>
      <c r="H136" s="42"/>
      <c r="I136" s="234"/>
      <c r="J136" s="42"/>
      <c r="K136" s="42"/>
      <c r="L136" s="46"/>
      <c r="M136" s="235"/>
      <c r="N136" s="236"/>
      <c r="O136" s="86"/>
      <c r="P136" s="86"/>
      <c r="Q136" s="86"/>
      <c r="R136" s="86"/>
      <c r="S136" s="86"/>
      <c r="T136" s="87"/>
      <c r="U136" s="40"/>
      <c r="V136" s="40"/>
      <c r="W136" s="40"/>
      <c r="X136" s="40"/>
      <c r="Y136" s="40"/>
      <c r="Z136" s="40"/>
      <c r="AA136" s="40"/>
      <c r="AB136" s="40"/>
      <c r="AC136" s="40"/>
      <c r="AD136" s="40"/>
      <c r="AE136" s="40"/>
      <c r="AT136" s="19" t="s">
        <v>186</v>
      </c>
      <c r="AU136" s="19" t="s">
        <v>85</v>
      </c>
    </row>
    <row r="137" s="15" customFormat="1">
      <c r="A137" s="15"/>
      <c r="B137" s="272"/>
      <c r="C137" s="273"/>
      <c r="D137" s="232" t="s">
        <v>192</v>
      </c>
      <c r="E137" s="274" t="s">
        <v>19</v>
      </c>
      <c r="F137" s="275" t="s">
        <v>390</v>
      </c>
      <c r="G137" s="273"/>
      <c r="H137" s="274" t="s">
        <v>19</v>
      </c>
      <c r="I137" s="276"/>
      <c r="J137" s="273"/>
      <c r="K137" s="273"/>
      <c r="L137" s="277"/>
      <c r="M137" s="278"/>
      <c r="N137" s="279"/>
      <c r="O137" s="279"/>
      <c r="P137" s="279"/>
      <c r="Q137" s="279"/>
      <c r="R137" s="279"/>
      <c r="S137" s="279"/>
      <c r="T137" s="280"/>
      <c r="U137" s="15"/>
      <c r="V137" s="15"/>
      <c r="W137" s="15"/>
      <c r="X137" s="15"/>
      <c r="Y137" s="15"/>
      <c r="Z137" s="15"/>
      <c r="AA137" s="15"/>
      <c r="AB137" s="15"/>
      <c r="AC137" s="15"/>
      <c r="AD137" s="15"/>
      <c r="AE137" s="15"/>
      <c r="AT137" s="281" t="s">
        <v>192</v>
      </c>
      <c r="AU137" s="281" t="s">
        <v>85</v>
      </c>
      <c r="AV137" s="15" t="s">
        <v>83</v>
      </c>
      <c r="AW137" s="15" t="s">
        <v>35</v>
      </c>
      <c r="AX137" s="15" t="s">
        <v>76</v>
      </c>
      <c r="AY137" s="281" t="s">
        <v>139</v>
      </c>
    </row>
    <row r="138" s="13" customFormat="1">
      <c r="A138" s="13"/>
      <c r="B138" s="237"/>
      <c r="C138" s="238"/>
      <c r="D138" s="232" t="s">
        <v>192</v>
      </c>
      <c r="E138" s="239" t="s">
        <v>19</v>
      </c>
      <c r="F138" s="240" t="s">
        <v>413</v>
      </c>
      <c r="G138" s="238"/>
      <c r="H138" s="241">
        <v>0.048000000000000001</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192</v>
      </c>
      <c r="AU138" s="247" t="s">
        <v>85</v>
      </c>
      <c r="AV138" s="13" t="s">
        <v>85</v>
      </c>
      <c r="AW138" s="13" t="s">
        <v>35</v>
      </c>
      <c r="AX138" s="13" t="s">
        <v>76</v>
      </c>
      <c r="AY138" s="247" t="s">
        <v>139</v>
      </c>
    </row>
    <row r="139" s="13" customFormat="1">
      <c r="A139" s="13"/>
      <c r="B139" s="237"/>
      <c r="C139" s="238"/>
      <c r="D139" s="232" t="s">
        <v>192</v>
      </c>
      <c r="E139" s="239" t="s">
        <v>19</v>
      </c>
      <c r="F139" s="240" t="s">
        <v>414</v>
      </c>
      <c r="G139" s="238"/>
      <c r="H139" s="241">
        <v>1.1399999999999999</v>
      </c>
      <c r="I139" s="242"/>
      <c r="J139" s="238"/>
      <c r="K139" s="238"/>
      <c r="L139" s="243"/>
      <c r="M139" s="244"/>
      <c r="N139" s="245"/>
      <c r="O139" s="245"/>
      <c r="P139" s="245"/>
      <c r="Q139" s="245"/>
      <c r="R139" s="245"/>
      <c r="S139" s="245"/>
      <c r="T139" s="246"/>
      <c r="U139" s="13"/>
      <c r="V139" s="13"/>
      <c r="W139" s="13"/>
      <c r="X139" s="13"/>
      <c r="Y139" s="13"/>
      <c r="Z139" s="13"/>
      <c r="AA139" s="13"/>
      <c r="AB139" s="13"/>
      <c r="AC139" s="13"/>
      <c r="AD139" s="13"/>
      <c r="AE139" s="13"/>
      <c r="AT139" s="247" t="s">
        <v>192</v>
      </c>
      <c r="AU139" s="247" t="s">
        <v>85</v>
      </c>
      <c r="AV139" s="13" t="s">
        <v>85</v>
      </c>
      <c r="AW139" s="13" t="s">
        <v>35</v>
      </c>
      <c r="AX139" s="13" t="s">
        <v>76</v>
      </c>
      <c r="AY139" s="247" t="s">
        <v>139</v>
      </c>
    </row>
    <row r="140" s="13" customFormat="1">
      <c r="A140" s="13"/>
      <c r="B140" s="237"/>
      <c r="C140" s="238"/>
      <c r="D140" s="232" t="s">
        <v>192</v>
      </c>
      <c r="E140" s="239" t="s">
        <v>19</v>
      </c>
      <c r="F140" s="240" t="s">
        <v>415</v>
      </c>
      <c r="G140" s="238"/>
      <c r="H140" s="241">
        <v>0.089999999999999997</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192</v>
      </c>
      <c r="AU140" s="247" t="s">
        <v>85</v>
      </c>
      <c r="AV140" s="13" t="s">
        <v>85</v>
      </c>
      <c r="AW140" s="13" t="s">
        <v>35</v>
      </c>
      <c r="AX140" s="13" t="s">
        <v>76</v>
      </c>
      <c r="AY140" s="247" t="s">
        <v>139</v>
      </c>
    </row>
    <row r="141" s="13" customFormat="1">
      <c r="A141" s="13"/>
      <c r="B141" s="237"/>
      <c r="C141" s="238"/>
      <c r="D141" s="232" t="s">
        <v>192</v>
      </c>
      <c r="E141" s="239" t="s">
        <v>19</v>
      </c>
      <c r="F141" s="240" t="s">
        <v>416</v>
      </c>
      <c r="G141" s="238"/>
      <c r="H141" s="241">
        <v>0.089999999999999997</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192</v>
      </c>
      <c r="AU141" s="247" t="s">
        <v>85</v>
      </c>
      <c r="AV141" s="13" t="s">
        <v>85</v>
      </c>
      <c r="AW141" s="13" t="s">
        <v>35</v>
      </c>
      <c r="AX141" s="13" t="s">
        <v>76</v>
      </c>
      <c r="AY141" s="247" t="s">
        <v>139</v>
      </c>
    </row>
    <row r="142" s="15" customFormat="1">
      <c r="A142" s="15"/>
      <c r="B142" s="272"/>
      <c r="C142" s="273"/>
      <c r="D142" s="232" t="s">
        <v>192</v>
      </c>
      <c r="E142" s="274" t="s">
        <v>19</v>
      </c>
      <c r="F142" s="275" t="s">
        <v>395</v>
      </c>
      <c r="G142" s="273"/>
      <c r="H142" s="274" t="s">
        <v>19</v>
      </c>
      <c r="I142" s="276"/>
      <c r="J142" s="273"/>
      <c r="K142" s="273"/>
      <c r="L142" s="277"/>
      <c r="M142" s="278"/>
      <c r="N142" s="279"/>
      <c r="O142" s="279"/>
      <c r="P142" s="279"/>
      <c r="Q142" s="279"/>
      <c r="R142" s="279"/>
      <c r="S142" s="279"/>
      <c r="T142" s="280"/>
      <c r="U142" s="15"/>
      <c r="V142" s="15"/>
      <c r="W142" s="15"/>
      <c r="X142" s="15"/>
      <c r="Y142" s="15"/>
      <c r="Z142" s="15"/>
      <c r="AA142" s="15"/>
      <c r="AB142" s="15"/>
      <c r="AC142" s="15"/>
      <c r="AD142" s="15"/>
      <c r="AE142" s="15"/>
      <c r="AT142" s="281" t="s">
        <v>192</v>
      </c>
      <c r="AU142" s="281" t="s">
        <v>85</v>
      </c>
      <c r="AV142" s="15" t="s">
        <v>83</v>
      </c>
      <c r="AW142" s="15" t="s">
        <v>35</v>
      </c>
      <c r="AX142" s="15" t="s">
        <v>76</v>
      </c>
      <c r="AY142" s="281" t="s">
        <v>139</v>
      </c>
    </row>
    <row r="143" s="13" customFormat="1">
      <c r="A143" s="13"/>
      <c r="B143" s="237"/>
      <c r="C143" s="238"/>
      <c r="D143" s="232" t="s">
        <v>192</v>
      </c>
      <c r="E143" s="239" t="s">
        <v>19</v>
      </c>
      <c r="F143" s="240" t="s">
        <v>417</v>
      </c>
      <c r="G143" s="238"/>
      <c r="H143" s="241">
        <v>0.14299999999999999</v>
      </c>
      <c r="I143" s="242"/>
      <c r="J143" s="238"/>
      <c r="K143" s="238"/>
      <c r="L143" s="243"/>
      <c r="M143" s="244"/>
      <c r="N143" s="245"/>
      <c r="O143" s="245"/>
      <c r="P143" s="245"/>
      <c r="Q143" s="245"/>
      <c r="R143" s="245"/>
      <c r="S143" s="245"/>
      <c r="T143" s="246"/>
      <c r="U143" s="13"/>
      <c r="V143" s="13"/>
      <c r="W143" s="13"/>
      <c r="X143" s="13"/>
      <c r="Y143" s="13"/>
      <c r="Z143" s="13"/>
      <c r="AA143" s="13"/>
      <c r="AB143" s="13"/>
      <c r="AC143" s="13"/>
      <c r="AD143" s="13"/>
      <c r="AE143" s="13"/>
      <c r="AT143" s="247" t="s">
        <v>192</v>
      </c>
      <c r="AU143" s="247" t="s">
        <v>85</v>
      </c>
      <c r="AV143" s="13" t="s">
        <v>85</v>
      </c>
      <c r="AW143" s="13" t="s">
        <v>35</v>
      </c>
      <c r="AX143" s="13" t="s">
        <v>76</v>
      </c>
      <c r="AY143" s="247" t="s">
        <v>139</v>
      </c>
    </row>
    <row r="144" s="13" customFormat="1">
      <c r="A144" s="13"/>
      <c r="B144" s="237"/>
      <c r="C144" s="238"/>
      <c r="D144" s="232" t="s">
        <v>192</v>
      </c>
      <c r="E144" s="239" t="s">
        <v>19</v>
      </c>
      <c r="F144" s="240" t="s">
        <v>418</v>
      </c>
      <c r="G144" s="238"/>
      <c r="H144" s="241">
        <v>0.14999999999999999</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192</v>
      </c>
      <c r="AU144" s="247" t="s">
        <v>85</v>
      </c>
      <c r="AV144" s="13" t="s">
        <v>85</v>
      </c>
      <c r="AW144" s="13" t="s">
        <v>35</v>
      </c>
      <c r="AX144" s="13" t="s">
        <v>76</v>
      </c>
      <c r="AY144" s="247" t="s">
        <v>139</v>
      </c>
    </row>
    <row r="145" s="13" customFormat="1">
      <c r="A145" s="13"/>
      <c r="B145" s="237"/>
      <c r="C145" s="238"/>
      <c r="D145" s="232" t="s">
        <v>192</v>
      </c>
      <c r="E145" s="239" t="s">
        <v>19</v>
      </c>
      <c r="F145" s="240" t="s">
        <v>418</v>
      </c>
      <c r="G145" s="238"/>
      <c r="H145" s="241">
        <v>0.14999999999999999</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192</v>
      </c>
      <c r="AU145" s="247" t="s">
        <v>85</v>
      </c>
      <c r="AV145" s="13" t="s">
        <v>85</v>
      </c>
      <c r="AW145" s="13" t="s">
        <v>35</v>
      </c>
      <c r="AX145" s="13" t="s">
        <v>76</v>
      </c>
      <c r="AY145" s="247" t="s">
        <v>139</v>
      </c>
    </row>
    <row r="146" s="13" customFormat="1">
      <c r="A146" s="13"/>
      <c r="B146" s="237"/>
      <c r="C146" s="238"/>
      <c r="D146" s="232" t="s">
        <v>192</v>
      </c>
      <c r="E146" s="239" t="s">
        <v>19</v>
      </c>
      <c r="F146" s="240" t="s">
        <v>419</v>
      </c>
      <c r="G146" s="238"/>
      <c r="H146" s="241">
        <v>0.154</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192</v>
      </c>
      <c r="AU146" s="247" t="s">
        <v>85</v>
      </c>
      <c r="AV146" s="13" t="s">
        <v>85</v>
      </c>
      <c r="AW146" s="13" t="s">
        <v>35</v>
      </c>
      <c r="AX146" s="13" t="s">
        <v>76</v>
      </c>
      <c r="AY146" s="247" t="s">
        <v>139</v>
      </c>
    </row>
    <row r="147" s="14" customFormat="1">
      <c r="A147" s="14"/>
      <c r="B147" s="261"/>
      <c r="C147" s="262"/>
      <c r="D147" s="232" t="s">
        <v>192</v>
      </c>
      <c r="E147" s="263" t="s">
        <v>19</v>
      </c>
      <c r="F147" s="264" t="s">
        <v>271</v>
      </c>
      <c r="G147" s="262"/>
      <c r="H147" s="265">
        <v>1.9650000000000001</v>
      </c>
      <c r="I147" s="266"/>
      <c r="J147" s="262"/>
      <c r="K147" s="262"/>
      <c r="L147" s="267"/>
      <c r="M147" s="268"/>
      <c r="N147" s="269"/>
      <c r="O147" s="269"/>
      <c r="P147" s="269"/>
      <c r="Q147" s="269"/>
      <c r="R147" s="269"/>
      <c r="S147" s="269"/>
      <c r="T147" s="270"/>
      <c r="U147" s="14"/>
      <c r="V147" s="14"/>
      <c r="W147" s="14"/>
      <c r="X147" s="14"/>
      <c r="Y147" s="14"/>
      <c r="Z147" s="14"/>
      <c r="AA147" s="14"/>
      <c r="AB147" s="14"/>
      <c r="AC147" s="14"/>
      <c r="AD147" s="14"/>
      <c r="AE147" s="14"/>
      <c r="AT147" s="271" t="s">
        <v>192</v>
      </c>
      <c r="AU147" s="271" t="s">
        <v>85</v>
      </c>
      <c r="AV147" s="14" t="s">
        <v>155</v>
      </c>
      <c r="AW147" s="14" t="s">
        <v>35</v>
      </c>
      <c r="AX147" s="14" t="s">
        <v>83</v>
      </c>
      <c r="AY147" s="271" t="s">
        <v>139</v>
      </c>
    </row>
    <row r="148" s="2" customFormat="1" ht="14.4" customHeight="1">
      <c r="A148" s="40"/>
      <c r="B148" s="41"/>
      <c r="C148" s="207" t="s">
        <v>212</v>
      </c>
      <c r="D148" s="207" t="s">
        <v>140</v>
      </c>
      <c r="E148" s="208" t="s">
        <v>420</v>
      </c>
      <c r="F148" s="209" t="s">
        <v>421</v>
      </c>
      <c r="G148" s="210" t="s">
        <v>265</v>
      </c>
      <c r="H148" s="211">
        <v>2.4300000000000002</v>
      </c>
      <c r="I148" s="212"/>
      <c r="J148" s="213">
        <f>ROUND(I148*H148,2)</f>
        <v>0</v>
      </c>
      <c r="K148" s="209" t="s">
        <v>374</v>
      </c>
      <c r="L148" s="46"/>
      <c r="M148" s="214" t="s">
        <v>19</v>
      </c>
      <c r="N148" s="215" t="s">
        <v>47</v>
      </c>
      <c r="O148" s="86"/>
      <c r="P148" s="216">
        <f>O148*H148</f>
        <v>0</v>
      </c>
      <c r="Q148" s="216">
        <v>2.45329</v>
      </c>
      <c r="R148" s="216">
        <f>Q148*H148</f>
        <v>5.9614947000000003</v>
      </c>
      <c r="S148" s="216">
        <v>0</v>
      </c>
      <c r="T148" s="217">
        <f>S148*H148</f>
        <v>0</v>
      </c>
      <c r="U148" s="40"/>
      <c r="V148" s="40"/>
      <c r="W148" s="40"/>
      <c r="X148" s="40"/>
      <c r="Y148" s="40"/>
      <c r="Z148" s="40"/>
      <c r="AA148" s="40"/>
      <c r="AB148" s="40"/>
      <c r="AC148" s="40"/>
      <c r="AD148" s="40"/>
      <c r="AE148" s="40"/>
      <c r="AR148" s="218" t="s">
        <v>155</v>
      </c>
      <c r="AT148" s="218" t="s">
        <v>140</v>
      </c>
      <c r="AU148" s="218" t="s">
        <v>85</v>
      </c>
      <c r="AY148" s="19" t="s">
        <v>139</v>
      </c>
      <c r="BE148" s="219">
        <f>IF(N148="základní",J148,0)</f>
        <v>0</v>
      </c>
      <c r="BF148" s="219">
        <f>IF(N148="snížená",J148,0)</f>
        <v>0</v>
      </c>
      <c r="BG148" s="219">
        <f>IF(N148="zákl. přenesená",J148,0)</f>
        <v>0</v>
      </c>
      <c r="BH148" s="219">
        <f>IF(N148="sníž. přenesená",J148,0)</f>
        <v>0</v>
      </c>
      <c r="BI148" s="219">
        <f>IF(N148="nulová",J148,0)</f>
        <v>0</v>
      </c>
      <c r="BJ148" s="19" t="s">
        <v>83</v>
      </c>
      <c r="BK148" s="219">
        <f>ROUND(I148*H148,2)</f>
        <v>0</v>
      </c>
      <c r="BL148" s="19" t="s">
        <v>155</v>
      </c>
      <c r="BM148" s="218" t="s">
        <v>422</v>
      </c>
    </row>
    <row r="149" s="2" customFormat="1">
      <c r="A149" s="40"/>
      <c r="B149" s="41"/>
      <c r="C149" s="42"/>
      <c r="D149" s="232" t="s">
        <v>186</v>
      </c>
      <c r="E149" s="42"/>
      <c r="F149" s="233" t="s">
        <v>423</v>
      </c>
      <c r="G149" s="42"/>
      <c r="H149" s="42"/>
      <c r="I149" s="234"/>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186</v>
      </c>
      <c r="AU149" s="19" t="s">
        <v>85</v>
      </c>
    </row>
    <row r="150" s="15" customFormat="1">
      <c r="A150" s="15"/>
      <c r="B150" s="272"/>
      <c r="C150" s="273"/>
      <c r="D150" s="232" t="s">
        <v>192</v>
      </c>
      <c r="E150" s="274" t="s">
        <v>19</v>
      </c>
      <c r="F150" s="275" t="s">
        <v>424</v>
      </c>
      <c r="G150" s="273"/>
      <c r="H150" s="274" t="s">
        <v>19</v>
      </c>
      <c r="I150" s="276"/>
      <c r="J150" s="273"/>
      <c r="K150" s="273"/>
      <c r="L150" s="277"/>
      <c r="M150" s="278"/>
      <c r="N150" s="279"/>
      <c r="O150" s="279"/>
      <c r="P150" s="279"/>
      <c r="Q150" s="279"/>
      <c r="R150" s="279"/>
      <c r="S150" s="279"/>
      <c r="T150" s="280"/>
      <c r="U150" s="15"/>
      <c r="V150" s="15"/>
      <c r="W150" s="15"/>
      <c r="X150" s="15"/>
      <c r="Y150" s="15"/>
      <c r="Z150" s="15"/>
      <c r="AA150" s="15"/>
      <c r="AB150" s="15"/>
      <c r="AC150" s="15"/>
      <c r="AD150" s="15"/>
      <c r="AE150" s="15"/>
      <c r="AT150" s="281" t="s">
        <v>192</v>
      </c>
      <c r="AU150" s="281" t="s">
        <v>85</v>
      </c>
      <c r="AV150" s="15" t="s">
        <v>83</v>
      </c>
      <c r="AW150" s="15" t="s">
        <v>35</v>
      </c>
      <c r="AX150" s="15" t="s">
        <v>76</v>
      </c>
      <c r="AY150" s="281" t="s">
        <v>139</v>
      </c>
    </row>
    <row r="151" s="13" customFormat="1">
      <c r="A151" s="13"/>
      <c r="B151" s="237"/>
      <c r="C151" s="238"/>
      <c r="D151" s="232" t="s">
        <v>192</v>
      </c>
      <c r="E151" s="239" t="s">
        <v>19</v>
      </c>
      <c r="F151" s="240" t="s">
        <v>425</v>
      </c>
      <c r="G151" s="238"/>
      <c r="H151" s="241">
        <v>0.14999999999999999</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192</v>
      </c>
      <c r="AU151" s="247" t="s">
        <v>85</v>
      </c>
      <c r="AV151" s="13" t="s">
        <v>85</v>
      </c>
      <c r="AW151" s="13" t="s">
        <v>35</v>
      </c>
      <c r="AX151" s="13" t="s">
        <v>76</v>
      </c>
      <c r="AY151" s="247" t="s">
        <v>139</v>
      </c>
    </row>
    <row r="152" s="13" customFormat="1">
      <c r="A152" s="13"/>
      <c r="B152" s="237"/>
      <c r="C152" s="238"/>
      <c r="D152" s="232" t="s">
        <v>192</v>
      </c>
      <c r="E152" s="239" t="s">
        <v>19</v>
      </c>
      <c r="F152" s="240" t="s">
        <v>425</v>
      </c>
      <c r="G152" s="238"/>
      <c r="H152" s="241">
        <v>0.14999999999999999</v>
      </c>
      <c r="I152" s="242"/>
      <c r="J152" s="238"/>
      <c r="K152" s="238"/>
      <c r="L152" s="243"/>
      <c r="M152" s="244"/>
      <c r="N152" s="245"/>
      <c r="O152" s="245"/>
      <c r="P152" s="245"/>
      <c r="Q152" s="245"/>
      <c r="R152" s="245"/>
      <c r="S152" s="245"/>
      <c r="T152" s="246"/>
      <c r="U152" s="13"/>
      <c r="V152" s="13"/>
      <c r="W152" s="13"/>
      <c r="X152" s="13"/>
      <c r="Y152" s="13"/>
      <c r="Z152" s="13"/>
      <c r="AA152" s="13"/>
      <c r="AB152" s="13"/>
      <c r="AC152" s="13"/>
      <c r="AD152" s="13"/>
      <c r="AE152" s="13"/>
      <c r="AT152" s="247" t="s">
        <v>192</v>
      </c>
      <c r="AU152" s="247" t="s">
        <v>85</v>
      </c>
      <c r="AV152" s="13" t="s">
        <v>85</v>
      </c>
      <c r="AW152" s="13" t="s">
        <v>35</v>
      </c>
      <c r="AX152" s="13" t="s">
        <v>76</v>
      </c>
      <c r="AY152" s="247" t="s">
        <v>139</v>
      </c>
    </row>
    <row r="153" s="15" customFormat="1">
      <c r="A153" s="15"/>
      <c r="B153" s="272"/>
      <c r="C153" s="273"/>
      <c r="D153" s="232" t="s">
        <v>192</v>
      </c>
      <c r="E153" s="274" t="s">
        <v>19</v>
      </c>
      <c r="F153" s="275" t="s">
        <v>390</v>
      </c>
      <c r="G153" s="273"/>
      <c r="H153" s="274" t="s">
        <v>19</v>
      </c>
      <c r="I153" s="276"/>
      <c r="J153" s="273"/>
      <c r="K153" s="273"/>
      <c r="L153" s="277"/>
      <c r="M153" s="278"/>
      <c r="N153" s="279"/>
      <c r="O153" s="279"/>
      <c r="P153" s="279"/>
      <c r="Q153" s="279"/>
      <c r="R153" s="279"/>
      <c r="S153" s="279"/>
      <c r="T153" s="280"/>
      <c r="U153" s="15"/>
      <c r="V153" s="15"/>
      <c r="W153" s="15"/>
      <c r="X153" s="15"/>
      <c r="Y153" s="15"/>
      <c r="Z153" s="15"/>
      <c r="AA153" s="15"/>
      <c r="AB153" s="15"/>
      <c r="AC153" s="15"/>
      <c r="AD153" s="15"/>
      <c r="AE153" s="15"/>
      <c r="AT153" s="281" t="s">
        <v>192</v>
      </c>
      <c r="AU153" s="281" t="s">
        <v>85</v>
      </c>
      <c r="AV153" s="15" t="s">
        <v>83</v>
      </c>
      <c r="AW153" s="15" t="s">
        <v>35</v>
      </c>
      <c r="AX153" s="15" t="s">
        <v>76</v>
      </c>
      <c r="AY153" s="281" t="s">
        <v>139</v>
      </c>
    </row>
    <row r="154" s="13" customFormat="1">
      <c r="A154" s="13"/>
      <c r="B154" s="237"/>
      <c r="C154" s="238"/>
      <c r="D154" s="232" t="s">
        <v>192</v>
      </c>
      <c r="E154" s="239" t="s">
        <v>19</v>
      </c>
      <c r="F154" s="240" t="s">
        <v>391</v>
      </c>
      <c r="G154" s="238"/>
      <c r="H154" s="241">
        <v>0.080000000000000002</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192</v>
      </c>
      <c r="AU154" s="247" t="s">
        <v>85</v>
      </c>
      <c r="AV154" s="13" t="s">
        <v>85</v>
      </c>
      <c r="AW154" s="13" t="s">
        <v>35</v>
      </c>
      <c r="AX154" s="13" t="s">
        <v>76</v>
      </c>
      <c r="AY154" s="247" t="s">
        <v>139</v>
      </c>
    </row>
    <row r="155" s="13" customFormat="1">
      <c r="A155" s="13"/>
      <c r="B155" s="237"/>
      <c r="C155" s="238"/>
      <c r="D155" s="232" t="s">
        <v>192</v>
      </c>
      <c r="E155" s="239" t="s">
        <v>19</v>
      </c>
      <c r="F155" s="240" t="s">
        <v>392</v>
      </c>
      <c r="G155" s="238"/>
      <c r="H155" s="241">
        <v>1.8999999999999999</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192</v>
      </c>
      <c r="AU155" s="247" t="s">
        <v>85</v>
      </c>
      <c r="AV155" s="13" t="s">
        <v>85</v>
      </c>
      <c r="AW155" s="13" t="s">
        <v>35</v>
      </c>
      <c r="AX155" s="13" t="s">
        <v>76</v>
      </c>
      <c r="AY155" s="247" t="s">
        <v>139</v>
      </c>
    </row>
    <row r="156" s="13" customFormat="1">
      <c r="A156" s="13"/>
      <c r="B156" s="237"/>
      <c r="C156" s="238"/>
      <c r="D156" s="232" t="s">
        <v>192</v>
      </c>
      <c r="E156" s="239" t="s">
        <v>19</v>
      </c>
      <c r="F156" s="240" t="s">
        <v>426</v>
      </c>
      <c r="G156" s="238"/>
      <c r="H156" s="241">
        <v>0.14999999999999999</v>
      </c>
      <c r="I156" s="242"/>
      <c r="J156" s="238"/>
      <c r="K156" s="238"/>
      <c r="L156" s="243"/>
      <c r="M156" s="244"/>
      <c r="N156" s="245"/>
      <c r="O156" s="245"/>
      <c r="P156" s="245"/>
      <c r="Q156" s="245"/>
      <c r="R156" s="245"/>
      <c r="S156" s="245"/>
      <c r="T156" s="246"/>
      <c r="U156" s="13"/>
      <c r="V156" s="13"/>
      <c r="W156" s="13"/>
      <c r="X156" s="13"/>
      <c r="Y156" s="13"/>
      <c r="Z156" s="13"/>
      <c r="AA156" s="13"/>
      <c r="AB156" s="13"/>
      <c r="AC156" s="13"/>
      <c r="AD156" s="13"/>
      <c r="AE156" s="13"/>
      <c r="AT156" s="247" t="s">
        <v>192</v>
      </c>
      <c r="AU156" s="247" t="s">
        <v>85</v>
      </c>
      <c r="AV156" s="13" t="s">
        <v>85</v>
      </c>
      <c r="AW156" s="13" t="s">
        <v>35</v>
      </c>
      <c r="AX156" s="13" t="s">
        <v>76</v>
      </c>
      <c r="AY156" s="247" t="s">
        <v>139</v>
      </c>
    </row>
    <row r="157" s="14" customFormat="1">
      <c r="A157" s="14"/>
      <c r="B157" s="261"/>
      <c r="C157" s="262"/>
      <c r="D157" s="232" t="s">
        <v>192</v>
      </c>
      <c r="E157" s="263" t="s">
        <v>19</v>
      </c>
      <c r="F157" s="264" t="s">
        <v>271</v>
      </c>
      <c r="G157" s="262"/>
      <c r="H157" s="265">
        <v>2.4300000000000002</v>
      </c>
      <c r="I157" s="266"/>
      <c r="J157" s="262"/>
      <c r="K157" s="262"/>
      <c r="L157" s="267"/>
      <c r="M157" s="268"/>
      <c r="N157" s="269"/>
      <c r="O157" s="269"/>
      <c r="P157" s="269"/>
      <c r="Q157" s="269"/>
      <c r="R157" s="269"/>
      <c r="S157" s="269"/>
      <c r="T157" s="270"/>
      <c r="U157" s="14"/>
      <c r="V157" s="14"/>
      <c r="W157" s="14"/>
      <c r="X157" s="14"/>
      <c r="Y157" s="14"/>
      <c r="Z157" s="14"/>
      <c r="AA157" s="14"/>
      <c r="AB157" s="14"/>
      <c r="AC157" s="14"/>
      <c r="AD157" s="14"/>
      <c r="AE157" s="14"/>
      <c r="AT157" s="271" t="s">
        <v>192</v>
      </c>
      <c r="AU157" s="271" t="s">
        <v>85</v>
      </c>
      <c r="AV157" s="14" t="s">
        <v>155</v>
      </c>
      <c r="AW157" s="14" t="s">
        <v>35</v>
      </c>
      <c r="AX157" s="14" t="s">
        <v>83</v>
      </c>
      <c r="AY157" s="271" t="s">
        <v>139</v>
      </c>
    </row>
    <row r="158" s="2" customFormat="1" ht="14.4" customHeight="1">
      <c r="A158" s="40"/>
      <c r="B158" s="41"/>
      <c r="C158" s="207" t="s">
        <v>227</v>
      </c>
      <c r="D158" s="207" t="s">
        <v>140</v>
      </c>
      <c r="E158" s="208" t="s">
        <v>427</v>
      </c>
      <c r="F158" s="209" t="s">
        <v>428</v>
      </c>
      <c r="G158" s="210" t="s">
        <v>184</v>
      </c>
      <c r="H158" s="211">
        <v>5.7800000000000002</v>
      </c>
      <c r="I158" s="212"/>
      <c r="J158" s="213">
        <f>ROUND(I158*H158,2)</f>
        <v>0</v>
      </c>
      <c r="K158" s="209" t="s">
        <v>374</v>
      </c>
      <c r="L158" s="46"/>
      <c r="M158" s="214" t="s">
        <v>19</v>
      </c>
      <c r="N158" s="215" t="s">
        <v>47</v>
      </c>
      <c r="O158" s="86"/>
      <c r="P158" s="216">
        <f>O158*H158</f>
        <v>0</v>
      </c>
      <c r="Q158" s="216">
        <v>0.0026900000000000001</v>
      </c>
      <c r="R158" s="216">
        <f>Q158*H158</f>
        <v>0.015548200000000002</v>
      </c>
      <c r="S158" s="216">
        <v>0</v>
      </c>
      <c r="T158" s="217">
        <f>S158*H158</f>
        <v>0</v>
      </c>
      <c r="U158" s="40"/>
      <c r="V158" s="40"/>
      <c r="W158" s="40"/>
      <c r="X158" s="40"/>
      <c r="Y158" s="40"/>
      <c r="Z158" s="40"/>
      <c r="AA158" s="40"/>
      <c r="AB158" s="40"/>
      <c r="AC158" s="40"/>
      <c r="AD158" s="40"/>
      <c r="AE158" s="40"/>
      <c r="AR158" s="218" t="s">
        <v>155</v>
      </c>
      <c r="AT158" s="218" t="s">
        <v>140</v>
      </c>
      <c r="AU158" s="218" t="s">
        <v>85</v>
      </c>
      <c r="AY158" s="19" t="s">
        <v>139</v>
      </c>
      <c r="BE158" s="219">
        <f>IF(N158="základní",J158,0)</f>
        <v>0</v>
      </c>
      <c r="BF158" s="219">
        <f>IF(N158="snížená",J158,0)</f>
        <v>0</v>
      </c>
      <c r="BG158" s="219">
        <f>IF(N158="zákl. přenesená",J158,0)</f>
        <v>0</v>
      </c>
      <c r="BH158" s="219">
        <f>IF(N158="sníž. přenesená",J158,0)</f>
        <v>0</v>
      </c>
      <c r="BI158" s="219">
        <f>IF(N158="nulová",J158,0)</f>
        <v>0</v>
      </c>
      <c r="BJ158" s="19" t="s">
        <v>83</v>
      </c>
      <c r="BK158" s="219">
        <f>ROUND(I158*H158,2)</f>
        <v>0</v>
      </c>
      <c r="BL158" s="19" t="s">
        <v>155</v>
      </c>
      <c r="BM158" s="218" t="s">
        <v>429</v>
      </c>
    </row>
    <row r="159" s="2" customFormat="1">
      <c r="A159" s="40"/>
      <c r="B159" s="41"/>
      <c r="C159" s="42"/>
      <c r="D159" s="232" t="s">
        <v>186</v>
      </c>
      <c r="E159" s="42"/>
      <c r="F159" s="233" t="s">
        <v>430</v>
      </c>
      <c r="G159" s="42"/>
      <c r="H159" s="42"/>
      <c r="I159" s="234"/>
      <c r="J159" s="42"/>
      <c r="K159" s="42"/>
      <c r="L159" s="46"/>
      <c r="M159" s="235"/>
      <c r="N159" s="236"/>
      <c r="O159" s="86"/>
      <c r="P159" s="86"/>
      <c r="Q159" s="86"/>
      <c r="R159" s="86"/>
      <c r="S159" s="86"/>
      <c r="T159" s="87"/>
      <c r="U159" s="40"/>
      <c r="V159" s="40"/>
      <c r="W159" s="40"/>
      <c r="X159" s="40"/>
      <c r="Y159" s="40"/>
      <c r="Z159" s="40"/>
      <c r="AA159" s="40"/>
      <c r="AB159" s="40"/>
      <c r="AC159" s="40"/>
      <c r="AD159" s="40"/>
      <c r="AE159" s="40"/>
      <c r="AT159" s="19" t="s">
        <v>186</v>
      </c>
      <c r="AU159" s="19" t="s">
        <v>85</v>
      </c>
    </row>
    <row r="160" s="15" customFormat="1">
      <c r="A160" s="15"/>
      <c r="B160" s="272"/>
      <c r="C160" s="273"/>
      <c r="D160" s="232" t="s">
        <v>192</v>
      </c>
      <c r="E160" s="274" t="s">
        <v>19</v>
      </c>
      <c r="F160" s="275" t="s">
        <v>424</v>
      </c>
      <c r="G160" s="273"/>
      <c r="H160" s="274" t="s">
        <v>19</v>
      </c>
      <c r="I160" s="276"/>
      <c r="J160" s="273"/>
      <c r="K160" s="273"/>
      <c r="L160" s="277"/>
      <c r="M160" s="278"/>
      <c r="N160" s="279"/>
      <c r="O160" s="279"/>
      <c r="P160" s="279"/>
      <c r="Q160" s="279"/>
      <c r="R160" s="279"/>
      <c r="S160" s="279"/>
      <c r="T160" s="280"/>
      <c r="U160" s="15"/>
      <c r="V160" s="15"/>
      <c r="W160" s="15"/>
      <c r="X160" s="15"/>
      <c r="Y160" s="15"/>
      <c r="Z160" s="15"/>
      <c r="AA160" s="15"/>
      <c r="AB160" s="15"/>
      <c r="AC160" s="15"/>
      <c r="AD160" s="15"/>
      <c r="AE160" s="15"/>
      <c r="AT160" s="281" t="s">
        <v>192</v>
      </c>
      <c r="AU160" s="281" t="s">
        <v>85</v>
      </c>
      <c r="AV160" s="15" t="s">
        <v>83</v>
      </c>
      <c r="AW160" s="15" t="s">
        <v>35</v>
      </c>
      <c r="AX160" s="15" t="s">
        <v>76</v>
      </c>
      <c r="AY160" s="281" t="s">
        <v>139</v>
      </c>
    </row>
    <row r="161" s="13" customFormat="1">
      <c r="A161" s="13"/>
      <c r="B161" s="237"/>
      <c r="C161" s="238"/>
      <c r="D161" s="232" t="s">
        <v>192</v>
      </c>
      <c r="E161" s="239" t="s">
        <v>19</v>
      </c>
      <c r="F161" s="240" t="s">
        <v>431</v>
      </c>
      <c r="G161" s="238"/>
      <c r="H161" s="241">
        <v>0.16</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192</v>
      </c>
      <c r="AU161" s="247" t="s">
        <v>85</v>
      </c>
      <c r="AV161" s="13" t="s">
        <v>85</v>
      </c>
      <c r="AW161" s="13" t="s">
        <v>35</v>
      </c>
      <c r="AX161" s="13" t="s">
        <v>76</v>
      </c>
      <c r="AY161" s="247" t="s">
        <v>139</v>
      </c>
    </row>
    <row r="162" s="13" customFormat="1">
      <c r="A162" s="13"/>
      <c r="B162" s="237"/>
      <c r="C162" s="238"/>
      <c r="D162" s="232" t="s">
        <v>192</v>
      </c>
      <c r="E162" s="239" t="s">
        <v>19</v>
      </c>
      <c r="F162" s="240" t="s">
        <v>432</v>
      </c>
      <c r="G162" s="238"/>
      <c r="H162" s="241">
        <v>1.6000000000000001</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192</v>
      </c>
      <c r="AU162" s="247" t="s">
        <v>85</v>
      </c>
      <c r="AV162" s="13" t="s">
        <v>85</v>
      </c>
      <c r="AW162" s="13" t="s">
        <v>35</v>
      </c>
      <c r="AX162" s="13" t="s">
        <v>76</v>
      </c>
      <c r="AY162" s="247" t="s">
        <v>139</v>
      </c>
    </row>
    <row r="163" s="15" customFormat="1">
      <c r="A163" s="15"/>
      <c r="B163" s="272"/>
      <c r="C163" s="273"/>
      <c r="D163" s="232" t="s">
        <v>192</v>
      </c>
      <c r="E163" s="274" t="s">
        <v>19</v>
      </c>
      <c r="F163" s="275" t="s">
        <v>390</v>
      </c>
      <c r="G163" s="273"/>
      <c r="H163" s="274" t="s">
        <v>19</v>
      </c>
      <c r="I163" s="276"/>
      <c r="J163" s="273"/>
      <c r="K163" s="273"/>
      <c r="L163" s="277"/>
      <c r="M163" s="278"/>
      <c r="N163" s="279"/>
      <c r="O163" s="279"/>
      <c r="P163" s="279"/>
      <c r="Q163" s="279"/>
      <c r="R163" s="279"/>
      <c r="S163" s="279"/>
      <c r="T163" s="280"/>
      <c r="U163" s="15"/>
      <c r="V163" s="15"/>
      <c r="W163" s="15"/>
      <c r="X163" s="15"/>
      <c r="Y163" s="15"/>
      <c r="Z163" s="15"/>
      <c r="AA163" s="15"/>
      <c r="AB163" s="15"/>
      <c r="AC163" s="15"/>
      <c r="AD163" s="15"/>
      <c r="AE163" s="15"/>
      <c r="AT163" s="281" t="s">
        <v>192</v>
      </c>
      <c r="AU163" s="281" t="s">
        <v>85</v>
      </c>
      <c r="AV163" s="15" t="s">
        <v>83</v>
      </c>
      <c r="AW163" s="15" t="s">
        <v>35</v>
      </c>
      <c r="AX163" s="15" t="s">
        <v>76</v>
      </c>
      <c r="AY163" s="281" t="s">
        <v>139</v>
      </c>
    </row>
    <row r="164" s="13" customFormat="1">
      <c r="A164" s="13"/>
      <c r="B164" s="237"/>
      <c r="C164" s="238"/>
      <c r="D164" s="232" t="s">
        <v>192</v>
      </c>
      <c r="E164" s="239" t="s">
        <v>19</v>
      </c>
      <c r="F164" s="240" t="s">
        <v>433</v>
      </c>
      <c r="G164" s="238"/>
      <c r="H164" s="241">
        <v>0.16</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192</v>
      </c>
      <c r="AU164" s="247" t="s">
        <v>85</v>
      </c>
      <c r="AV164" s="13" t="s">
        <v>85</v>
      </c>
      <c r="AW164" s="13" t="s">
        <v>35</v>
      </c>
      <c r="AX164" s="13" t="s">
        <v>76</v>
      </c>
      <c r="AY164" s="247" t="s">
        <v>139</v>
      </c>
    </row>
    <row r="165" s="13" customFormat="1">
      <c r="A165" s="13"/>
      <c r="B165" s="237"/>
      <c r="C165" s="238"/>
      <c r="D165" s="232" t="s">
        <v>192</v>
      </c>
      <c r="E165" s="239" t="s">
        <v>19</v>
      </c>
      <c r="F165" s="240" t="s">
        <v>434</v>
      </c>
      <c r="G165" s="238"/>
      <c r="H165" s="241">
        <v>3.7999999999999998</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192</v>
      </c>
      <c r="AU165" s="247" t="s">
        <v>85</v>
      </c>
      <c r="AV165" s="13" t="s">
        <v>85</v>
      </c>
      <c r="AW165" s="13" t="s">
        <v>35</v>
      </c>
      <c r="AX165" s="13" t="s">
        <v>76</v>
      </c>
      <c r="AY165" s="247" t="s">
        <v>139</v>
      </c>
    </row>
    <row r="166" s="13" customFormat="1">
      <c r="A166" s="13"/>
      <c r="B166" s="237"/>
      <c r="C166" s="238"/>
      <c r="D166" s="232" t="s">
        <v>192</v>
      </c>
      <c r="E166" s="239" t="s">
        <v>19</v>
      </c>
      <c r="F166" s="240" t="s">
        <v>435</v>
      </c>
      <c r="G166" s="238"/>
      <c r="H166" s="241">
        <v>0.059999999999999998</v>
      </c>
      <c r="I166" s="242"/>
      <c r="J166" s="238"/>
      <c r="K166" s="238"/>
      <c r="L166" s="243"/>
      <c r="M166" s="244"/>
      <c r="N166" s="245"/>
      <c r="O166" s="245"/>
      <c r="P166" s="245"/>
      <c r="Q166" s="245"/>
      <c r="R166" s="245"/>
      <c r="S166" s="245"/>
      <c r="T166" s="246"/>
      <c r="U166" s="13"/>
      <c r="V166" s="13"/>
      <c r="W166" s="13"/>
      <c r="X166" s="13"/>
      <c r="Y166" s="13"/>
      <c r="Z166" s="13"/>
      <c r="AA166" s="13"/>
      <c r="AB166" s="13"/>
      <c r="AC166" s="13"/>
      <c r="AD166" s="13"/>
      <c r="AE166" s="13"/>
      <c r="AT166" s="247" t="s">
        <v>192</v>
      </c>
      <c r="AU166" s="247" t="s">
        <v>85</v>
      </c>
      <c r="AV166" s="13" t="s">
        <v>85</v>
      </c>
      <c r="AW166" s="13" t="s">
        <v>35</v>
      </c>
      <c r="AX166" s="13" t="s">
        <v>76</v>
      </c>
      <c r="AY166" s="247" t="s">
        <v>139</v>
      </c>
    </row>
    <row r="167" s="14" customFormat="1">
      <c r="A167" s="14"/>
      <c r="B167" s="261"/>
      <c r="C167" s="262"/>
      <c r="D167" s="232" t="s">
        <v>192</v>
      </c>
      <c r="E167" s="263" t="s">
        <v>19</v>
      </c>
      <c r="F167" s="264" t="s">
        <v>271</v>
      </c>
      <c r="G167" s="262"/>
      <c r="H167" s="265">
        <v>5.7800000000000002</v>
      </c>
      <c r="I167" s="266"/>
      <c r="J167" s="262"/>
      <c r="K167" s="262"/>
      <c r="L167" s="267"/>
      <c r="M167" s="268"/>
      <c r="N167" s="269"/>
      <c r="O167" s="269"/>
      <c r="P167" s="269"/>
      <c r="Q167" s="269"/>
      <c r="R167" s="269"/>
      <c r="S167" s="269"/>
      <c r="T167" s="270"/>
      <c r="U167" s="14"/>
      <c r="V167" s="14"/>
      <c r="W167" s="14"/>
      <c r="X167" s="14"/>
      <c r="Y167" s="14"/>
      <c r="Z167" s="14"/>
      <c r="AA167" s="14"/>
      <c r="AB167" s="14"/>
      <c r="AC167" s="14"/>
      <c r="AD167" s="14"/>
      <c r="AE167" s="14"/>
      <c r="AT167" s="271" t="s">
        <v>192</v>
      </c>
      <c r="AU167" s="271" t="s">
        <v>85</v>
      </c>
      <c r="AV167" s="14" t="s">
        <v>155</v>
      </c>
      <c r="AW167" s="14" t="s">
        <v>35</v>
      </c>
      <c r="AX167" s="14" t="s">
        <v>83</v>
      </c>
      <c r="AY167" s="271" t="s">
        <v>139</v>
      </c>
    </row>
    <row r="168" s="2" customFormat="1" ht="14.4" customHeight="1">
      <c r="A168" s="40"/>
      <c r="B168" s="41"/>
      <c r="C168" s="207" t="s">
        <v>233</v>
      </c>
      <c r="D168" s="207" t="s">
        <v>140</v>
      </c>
      <c r="E168" s="208" t="s">
        <v>436</v>
      </c>
      <c r="F168" s="209" t="s">
        <v>437</v>
      </c>
      <c r="G168" s="210" t="s">
        <v>184</v>
      </c>
      <c r="H168" s="211">
        <v>5.7800000000000002</v>
      </c>
      <c r="I168" s="212"/>
      <c r="J168" s="213">
        <f>ROUND(I168*H168,2)</f>
        <v>0</v>
      </c>
      <c r="K168" s="209" t="s">
        <v>374</v>
      </c>
      <c r="L168" s="46"/>
      <c r="M168" s="214" t="s">
        <v>19</v>
      </c>
      <c r="N168" s="215" t="s">
        <v>47</v>
      </c>
      <c r="O168" s="86"/>
      <c r="P168" s="216">
        <f>O168*H168</f>
        <v>0</v>
      </c>
      <c r="Q168" s="216">
        <v>0</v>
      </c>
      <c r="R168" s="216">
        <f>Q168*H168</f>
        <v>0</v>
      </c>
      <c r="S168" s="216">
        <v>0</v>
      </c>
      <c r="T168" s="217">
        <f>S168*H168</f>
        <v>0</v>
      </c>
      <c r="U168" s="40"/>
      <c r="V168" s="40"/>
      <c r="W168" s="40"/>
      <c r="X168" s="40"/>
      <c r="Y168" s="40"/>
      <c r="Z168" s="40"/>
      <c r="AA168" s="40"/>
      <c r="AB168" s="40"/>
      <c r="AC168" s="40"/>
      <c r="AD168" s="40"/>
      <c r="AE168" s="40"/>
      <c r="AR168" s="218" t="s">
        <v>155</v>
      </c>
      <c r="AT168" s="218" t="s">
        <v>140</v>
      </c>
      <c r="AU168" s="218" t="s">
        <v>85</v>
      </c>
      <c r="AY168" s="19" t="s">
        <v>139</v>
      </c>
      <c r="BE168" s="219">
        <f>IF(N168="základní",J168,0)</f>
        <v>0</v>
      </c>
      <c r="BF168" s="219">
        <f>IF(N168="snížená",J168,0)</f>
        <v>0</v>
      </c>
      <c r="BG168" s="219">
        <f>IF(N168="zákl. přenesená",J168,0)</f>
        <v>0</v>
      </c>
      <c r="BH168" s="219">
        <f>IF(N168="sníž. přenesená",J168,0)</f>
        <v>0</v>
      </c>
      <c r="BI168" s="219">
        <f>IF(N168="nulová",J168,0)</f>
        <v>0</v>
      </c>
      <c r="BJ168" s="19" t="s">
        <v>83</v>
      </c>
      <c r="BK168" s="219">
        <f>ROUND(I168*H168,2)</f>
        <v>0</v>
      </c>
      <c r="BL168" s="19" t="s">
        <v>155</v>
      </c>
      <c r="BM168" s="218" t="s">
        <v>438</v>
      </c>
    </row>
    <row r="169" s="2" customFormat="1">
      <c r="A169" s="40"/>
      <c r="B169" s="41"/>
      <c r="C169" s="42"/>
      <c r="D169" s="232" t="s">
        <v>186</v>
      </c>
      <c r="E169" s="42"/>
      <c r="F169" s="233" t="s">
        <v>430</v>
      </c>
      <c r="G169" s="42"/>
      <c r="H169" s="42"/>
      <c r="I169" s="234"/>
      <c r="J169" s="42"/>
      <c r="K169" s="42"/>
      <c r="L169" s="46"/>
      <c r="M169" s="235"/>
      <c r="N169" s="236"/>
      <c r="O169" s="86"/>
      <c r="P169" s="86"/>
      <c r="Q169" s="86"/>
      <c r="R169" s="86"/>
      <c r="S169" s="86"/>
      <c r="T169" s="87"/>
      <c r="U169" s="40"/>
      <c r="V169" s="40"/>
      <c r="W169" s="40"/>
      <c r="X169" s="40"/>
      <c r="Y169" s="40"/>
      <c r="Z169" s="40"/>
      <c r="AA169" s="40"/>
      <c r="AB169" s="40"/>
      <c r="AC169" s="40"/>
      <c r="AD169" s="40"/>
      <c r="AE169" s="40"/>
      <c r="AT169" s="19" t="s">
        <v>186</v>
      </c>
      <c r="AU169" s="19" t="s">
        <v>85</v>
      </c>
    </row>
    <row r="170" s="2" customFormat="1" ht="14.4" customHeight="1">
      <c r="A170" s="40"/>
      <c r="B170" s="41"/>
      <c r="C170" s="207" t="s">
        <v>238</v>
      </c>
      <c r="D170" s="207" t="s">
        <v>140</v>
      </c>
      <c r="E170" s="208" t="s">
        <v>439</v>
      </c>
      <c r="F170" s="209" t="s">
        <v>440</v>
      </c>
      <c r="G170" s="210" t="s">
        <v>265</v>
      </c>
      <c r="H170" s="211">
        <v>0.39600000000000002</v>
      </c>
      <c r="I170" s="212"/>
      <c r="J170" s="213">
        <f>ROUND(I170*H170,2)</f>
        <v>0</v>
      </c>
      <c r="K170" s="209" t="s">
        <v>19</v>
      </c>
      <c r="L170" s="46"/>
      <c r="M170" s="214" t="s">
        <v>19</v>
      </c>
      <c r="N170" s="215" t="s">
        <v>47</v>
      </c>
      <c r="O170" s="86"/>
      <c r="P170" s="216">
        <f>O170*H170</f>
        <v>0</v>
      </c>
      <c r="Q170" s="216">
        <v>0</v>
      </c>
      <c r="R170" s="216">
        <f>Q170*H170</f>
        <v>0</v>
      </c>
      <c r="S170" s="216">
        <v>0</v>
      </c>
      <c r="T170" s="217">
        <f>S170*H170</f>
        <v>0</v>
      </c>
      <c r="U170" s="40"/>
      <c r="V170" s="40"/>
      <c r="W170" s="40"/>
      <c r="X170" s="40"/>
      <c r="Y170" s="40"/>
      <c r="Z170" s="40"/>
      <c r="AA170" s="40"/>
      <c r="AB170" s="40"/>
      <c r="AC170" s="40"/>
      <c r="AD170" s="40"/>
      <c r="AE170" s="40"/>
      <c r="AR170" s="218" t="s">
        <v>155</v>
      </c>
      <c r="AT170" s="218" t="s">
        <v>140</v>
      </c>
      <c r="AU170" s="218" t="s">
        <v>85</v>
      </c>
      <c r="AY170" s="19" t="s">
        <v>139</v>
      </c>
      <c r="BE170" s="219">
        <f>IF(N170="základní",J170,0)</f>
        <v>0</v>
      </c>
      <c r="BF170" s="219">
        <f>IF(N170="snížená",J170,0)</f>
        <v>0</v>
      </c>
      <c r="BG170" s="219">
        <f>IF(N170="zákl. přenesená",J170,0)</f>
        <v>0</v>
      </c>
      <c r="BH170" s="219">
        <f>IF(N170="sníž. přenesená",J170,0)</f>
        <v>0</v>
      </c>
      <c r="BI170" s="219">
        <f>IF(N170="nulová",J170,0)</f>
        <v>0</v>
      </c>
      <c r="BJ170" s="19" t="s">
        <v>83</v>
      </c>
      <c r="BK170" s="219">
        <f>ROUND(I170*H170,2)</f>
        <v>0</v>
      </c>
      <c r="BL170" s="19" t="s">
        <v>155</v>
      </c>
      <c r="BM170" s="218" t="s">
        <v>441</v>
      </c>
    </row>
    <row r="171" s="2" customFormat="1">
      <c r="A171" s="40"/>
      <c r="B171" s="41"/>
      <c r="C171" s="42"/>
      <c r="D171" s="232" t="s">
        <v>186</v>
      </c>
      <c r="E171" s="42"/>
      <c r="F171" s="233" t="s">
        <v>442</v>
      </c>
      <c r="G171" s="42"/>
      <c r="H171" s="42"/>
      <c r="I171" s="234"/>
      <c r="J171" s="42"/>
      <c r="K171" s="42"/>
      <c r="L171" s="46"/>
      <c r="M171" s="235"/>
      <c r="N171" s="236"/>
      <c r="O171" s="86"/>
      <c r="P171" s="86"/>
      <c r="Q171" s="86"/>
      <c r="R171" s="86"/>
      <c r="S171" s="86"/>
      <c r="T171" s="87"/>
      <c r="U171" s="40"/>
      <c r="V171" s="40"/>
      <c r="W171" s="40"/>
      <c r="X171" s="40"/>
      <c r="Y171" s="40"/>
      <c r="Z171" s="40"/>
      <c r="AA171" s="40"/>
      <c r="AB171" s="40"/>
      <c r="AC171" s="40"/>
      <c r="AD171" s="40"/>
      <c r="AE171" s="40"/>
      <c r="AT171" s="19" t="s">
        <v>186</v>
      </c>
      <c r="AU171" s="19" t="s">
        <v>85</v>
      </c>
    </row>
    <row r="172" s="15" customFormat="1">
      <c r="A172" s="15"/>
      <c r="B172" s="272"/>
      <c r="C172" s="273"/>
      <c r="D172" s="232" t="s">
        <v>192</v>
      </c>
      <c r="E172" s="274" t="s">
        <v>19</v>
      </c>
      <c r="F172" s="275" t="s">
        <v>443</v>
      </c>
      <c r="G172" s="273"/>
      <c r="H172" s="274" t="s">
        <v>19</v>
      </c>
      <c r="I172" s="276"/>
      <c r="J172" s="273"/>
      <c r="K172" s="273"/>
      <c r="L172" s="277"/>
      <c r="M172" s="278"/>
      <c r="N172" s="279"/>
      <c r="O172" s="279"/>
      <c r="P172" s="279"/>
      <c r="Q172" s="279"/>
      <c r="R172" s="279"/>
      <c r="S172" s="279"/>
      <c r="T172" s="280"/>
      <c r="U172" s="15"/>
      <c r="V172" s="15"/>
      <c r="W172" s="15"/>
      <c r="X172" s="15"/>
      <c r="Y172" s="15"/>
      <c r="Z172" s="15"/>
      <c r="AA172" s="15"/>
      <c r="AB172" s="15"/>
      <c r="AC172" s="15"/>
      <c r="AD172" s="15"/>
      <c r="AE172" s="15"/>
      <c r="AT172" s="281" t="s">
        <v>192</v>
      </c>
      <c r="AU172" s="281" t="s">
        <v>85</v>
      </c>
      <c r="AV172" s="15" t="s">
        <v>83</v>
      </c>
      <c r="AW172" s="15" t="s">
        <v>35</v>
      </c>
      <c r="AX172" s="15" t="s">
        <v>76</v>
      </c>
      <c r="AY172" s="281" t="s">
        <v>139</v>
      </c>
    </row>
    <row r="173" s="13" customFormat="1">
      <c r="A173" s="13"/>
      <c r="B173" s="237"/>
      <c r="C173" s="238"/>
      <c r="D173" s="232" t="s">
        <v>192</v>
      </c>
      <c r="E173" s="239" t="s">
        <v>19</v>
      </c>
      <c r="F173" s="240" t="s">
        <v>444</v>
      </c>
      <c r="G173" s="238"/>
      <c r="H173" s="241">
        <v>0.39600000000000002</v>
      </c>
      <c r="I173" s="242"/>
      <c r="J173" s="238"/>
      <c r="K173" s="238"/>
      <c r="L173" s="243"/>
      <c r="M173" s="244"/>
      <c r="N173" s="245"/>
      <c r="O173" s="245"/>
      <c r="P173" s="245"/>
      <c r="Q173" s="245"/>
      <c r="R173" s="245"/>
      <c r="S173" s="245"/>
      <c r="T173" s="246"/>
      <c r="U173" s="13"/>
      <c r="V173" s="13"/>
      <c r="W173" s="13"/>
      <c r="X173" s="13"/>
      <c r="Y173" s="13"/>
      <c r="Z173" s="13"/>
      <c r="AA173" s="13"/>
      <c r="AB173" s="13"/>
      <c r="AC173" s="13"/>
      <c r="AD173" s="13"/>
      <c r="AE173" s="13"/>
      <c r="AT173" s="247" t="s">
        <v>192</v>
      </c>
      <c r="AU173" s="247" t="s">
        <v>85</v>
      </c>
      <c r="AV173" s="13" t="s">
        <v>85</v>
      </c>
      <c r="AW173" s="13" t="s">
        <v>35</v>
      </c>
      <c r="AX173" s="13" t="s">
        <v>83</v>
      </c>
      <c r="AY173" s="247" t="s">
        <v>139</v>
      </c>
    </row>
    <row r="174" s="2" customFormat="1" ht="24.15" customHeight="1">
      <c r="A174" s="40"/>
      <c r="B174" s="41"/>
      <c r="C174" s="207" t="s">
        <v>243</v>
      </c>
      <c r="D174" s="207" t="s">
        <v>140</v>
      </c>
      <c r="E174" s="208" t="s">
        <v>445</v>
      </c>
      <c r="F174" s="209" t="s">
        <v>446</v>
      </c>
      <c r="G174" s="210" t="s">
        <v>184</v>
      </c>
      <c r="H174" s="211">
        <v>16.170000000000002</v>
      </c>
      <c r="I174" s="212"/>
      <c r="J174" s="213">
        <f>ROUND(I174*H174,2)</f>
        <v>0</v>
      </c>
      <c r="K174" s="209" t="s">
        <v>374</v>
      </c>
      <c r="L174" s="46"/>
      <c r="M174" s="214" t="s">
        <v>19</v>
      </c>
      <c r="N174" s="215" t="s">
        <v>47</v>
      </c>
      <c r="O174" s="86"/>
      <c r="P174" s="216">
        <f>O174*H174</f>
        <v>0</v>
      </c>
      <c r="Q174" s="216">
        <v>0.71545999999999998</v>
      </c>
      <c r="R174" s="216">
        <f>Q174*H174</f>
        <v>11.568988200000002</v>
      </c>
      <c r="S174" s="216">
        <v>0</v>
      </c>
      <c r="T174" s="217">
        <f>S174*H174</f>
        <v>0</v>
      </c>
      <c r="U174" s="40"/>
      <c r="V174" s="40"/>
      <c r="W174" s="40"/>
      <c r="X174" s="40"/>
      <c r="Y174" s="40"/>
      <c r="Z174" s="40"/>
      <c r="AA174" s="40"/>
      <c r="AB174" s="40"/>
      <c r="AC174" s="40"/>
      <c r="AD174" s="40"/>
      <c r="AE174" s="40"/>
      <c r="AR174" s="218" t="s">
        <v>155</v>
      </c>
      <c r="AT174" s="218" t="s">
        <v>140</v>
      </c>
      <c r="AU174" s="218" t="s">
        <v>85</v>
      </c>
      <c r="AY174" s="19" t="s">
        <v>139</v>
      </c>
      <c r="BE174" s="219">
        <f>IF(N174="základní",J174,0)</f>
        <v>0</v>
      </c>
      <c r="BF174" s="219">
        <f>IF(N174="snížená",J174,0)</f>
        <v>0</v>
      </c>
      <c r="BG174" s="219">
        <f>IF(N174="zákl. přenesená",J174,0)</f>
        <v>0</v>
      </c>
      <c r="BH174" s="219">
        <f>IF(N174="sníž. přenesená",J174,0)</f>
        <v>0</v>
      </c>
      <c r="BI174" s="219">
        <f>IF(N174="nulová",J174,0)</f>
        <v>0</v>
      </c>
      <c r="BJ174" s="19" t="s">
        <v>83</v>
      </c>
      <c r="BK174" s="219">
        <f>ROUND(I174*H174,2)</f>
        <v>0</v>
      </c>
      <c r="BL174" s="19" t="s">
        <v>155</v>
      </c>
      <c r="BM174" s="218" t="s">
        <v>447</v>
      </c>
    </row>
    <row r="175" s="2" customFormat="1">
      <c r="A175" s="40"/>
      <c r="B175" s="41"/>
      <c r="C175" s="42"/>
      <c r="D175" s="232" t="s">
        <v>186</v>
      </c>
      <c r="E175" s="42"/>
      <c r="F175" s="233" t="s">
        <v>302</v>
      </c>
      <c r="G175" s="42"/>
      <c r="H175" s="42"/>
      <c r="I175" s="234"/>
      <c r="J175" s="42"/>
      <c r="K175" s="42"/>
      <c r="L175" s="46"/>
      <c r="M175" s="235"/>
      <c r="N175" s="236"/>
      <c r="O175" s="86"/>
      <c r="P175" s="86"/>
      <c r="Q175" s="86"/>
      <c r="R175" s="86"/>
      <c r="S175" s="86"/>
      <c r="T175" s="87"/>
      <c r="U175" s="40"/>
      <c r="V175" s="40"/>
      <c r="W175" s="40"/>
      <c r="X175" s="40"/>
      <c r="Y175" s="40"/>
      <c r="Z175" s="40"/>
      <c r="AA175" s="40"/>
      <c r="AB175" s="40"/>
      <c r="AC175" s="40"/>
      <c r="AD175" s="40"/>
      <c r="AE175" s="40"/>
      <c r="AT175" s="19" t="s">
        <v>186</v>
      </c>
      <c r="AU175" s="19" t="s">
        <v>85</v>
      </c>
    </row>
    <row r="176" s="15" customFormat="1">
      <c r="A176" s="15"/>
      <c r="B176" s="272"/>
      <c r="C176" s="273"/>
      <c r="D176" s="232" t="s">
        <v>192</v>
      </c>
      <c r="E176" s="274" t="s">
        <v>19</v>
      </c>
      <c r="F176" s="275" t="s">
        <v>395</v>
      </c>
      <c r="G176" s="273"/>
      <c r="H176" s="274" t="s">
        <v>19</v>
      </c>
      <c r="I176" s="276"/>
      <c r="J176" s="273"/>
      <c r="K176" s="273"/>
      <c r="L176" s="277"/>
      <c r="M176" s="278"/>
      <c r="N176" s="279"/>
      <c r="O176" s="279"/>
      <c r="P176" s="279"/>
      <c r="Q176" s="279"/>
      <c r="R176" s="279"/>
      <c r="S176" s="279"/>
      <c r="T176" s="280"/>
      <c r="U176" s="15"/>
      <c r="V176" s="15"/>
      <c r="W176" s="15"/>
      <c r="X176" s="15"/>
      <c r="Y176" s="15"/>
      <c r="Z176" s="15"/>
      <c r="AA176" s="15"/>
      <c r="AB176" s="15"/>
      <c r="AC176" s="15"/>
      <c r="AD176" s="15"/>
      <c r="AE176" s="15"/>
      <c r="AT176" s="281" t="s">
        <v>192</v>
      </c>
      <c r="AU176" s="281" t="s">
        <v>85</v>
      </c>
      <c r="AV176" s="15" t="s">
        <v>83</v>
      </c>
      <c r="AW176" s="15" t="s">
        <v>35</v>
      </c>
      <c r="AX176" s="15" t="s">
        <v>76</v>
      </c>
      <c r="AY176" s="281" t="s">
        <v>139</v>
      </c>
    </row>
    <row r="177" s="13" customFormat="1">
      <c r="A177" s="13"/>
      <c r="B177" s="237"/>
      <c r="C177" s="238"/>
      <c r="D177" s="232" t="s">
        <v>192</v>
      </c>
      <c r="E177" s="239" t="s">
        <v>19</v>
      </c>
      <c r="F177" s="240" t="s">
        <v>448</v>
      </c>
      <c r="G177" s="238"/>
      <c r="H177" s="241">
        <v>2.3300000000000001</v>
      </c>
      <c r="I177" s="242"/>
      <c r="J177" s="238"/>
      <c r="K177" s="238"/>
      <c r="L177" s="243"/>
      <c r="M177" s="244"/>
      <c r="N177" s="245"/>
      <c r="O177" s="245"/>
      <c r="P177" s="245"/>
      <c r="Q177" s="245"/>
      <c r="R177" s="245"/>
      <c r="S177" s="245"/>
      <c r="T177" s="246"/>
      <c r="U177" s="13"/>
      <c r="V177" s="13"/>
      <c r="W177" s="13"/>
      <c r="X177" s="13"/>
      <c r="Y177" s="13"/>
      <c r="Z177" s="13"/>
      <c r="AA177" s="13"/>
      <c r="AB177" s="13"/>
      <c r="AC177" s="13"/>
      <c r="AD177" s="13"/>
      <c r="AE177" s="13"/>
      <c r="AT177" s="247" t="s">
        <v>192</v>
      </c>
      <c r="AU177" s="247" t="s">
        <v>85</v>
      </c>
      <c r="AV177" s="13" t="s">
        <v>85</v>
      </c>
      <c r="AW177" s="13" t="s">
        <v>35</v>
      </c>
      <c r="AX177" s="13" t="s">
        <v>76</v>
      </c>
      <c r="AY177" s="247" t="s">
        <v>139</v>
      </c>
    </row>
    <row r="178" s="13" customFormat="1">
      <c r="A178" s="13"/>
      <c r="B178" s="237"/>
      <c r="C178" s="238"/>
      <c r="D178" s="232" t="s">
        <v>192</v>
      </c>
      <c r="E178" s="239" t="s">
        <v>19</v>
      </c>
      <c r="F178" s="240" t="s">
        <v>449</v>
      </c>
      <c r="G178" s="238"/>
      <c r="H178" s="241">
        <v>1.9359999999999999</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192</v>
      </c>
      <c r="AU178" s="247" t="s">
        <v>85</v>
      </c>
      <c r="AV178" s="13" t="s">
        <v>85</v>
      </c>
      <c r="AW178" s="13" t="s">
        <v>35</v>
      </c>
      <c r="AX178" s="13" t="s">
        <v>76</v>
      </c>
      <c r="AY178" s="247" t="s">
        <v>139</v>
      </c>
    </row>
    <row r="179" s="13" customFormat="1">
      <c r="A179" s="13"/>
      <c r="B179" s="237"/>
      <c r="C179" s="238"/>
      <c r="D179" s="232" t="s">
        <v>192</v>
      </c>
      <c r="E179" s="239" t="s">
        <v>19</v>
      </c>
      <c r="F179" s="240" t="s">
        <v>450</v>
      </c>
      <c r="G179" s="238"/>
      <c r="H179" s="241">
        <v>3.7999999999999998</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192</v>
      </c>
      <c r="AU179" s="247" t="s">
        <v>85</v>
      </c>
      <c r="AV179" s="13" t="s">
        <v>85</v>
      </c>
      <c r="AW179" s="13" t="s">
        <v>35</v>
      </c>
      <c r="AX179" s="13" t="s">
        <v>76</v>
      </c>
      <c r="AY179" s="247" t="s">
        <v>139</v>
      </c>
    </row>
    <row r="180" s="13" customFormat="1">
      <c r="A180" s="13"/>
      <c r="B180" s="237"/>
      <c r="C180" s="238"/>
      <c r="D180" s="232" t="s">
        <v>192</v>
      </c>
      <c r="E180" s="239" t="s">
        <v>19</v>
      </c>
      <c r="F180" s="240" t="s">
        <v>451</v>
      </c>
      <c r="G180" s="238"/>
      <c r="H180" s="241">
        <v>4</v>
      </c>
      <c r="I180" s="242"/>
      <c r="J180" s="238"/>
      <c r="K180" s="238"/>
      <c r="L180" s="243"/>
      <c r="M180" s="244"/>
      <c r="N180" s="245"/>
      <c r="O180" s="245"/>
      <c r="P180" s="245"/>
      <c r="Q180" s="245"/>
      <c r="R180" s="245"/>
      <c r="S180" s="245"/>
      <c r="T180" s="246"/>
      <c r="U180" s="13"/>
      <c r="V180" s="13"/>
      <c r="W180" s="13"/>
      <c r="X180" s="13"/>
      <c r="Y180" s="13"/>
      <c r="Z180" s="13"/>
      <c r="AA180" s="13"/>
      <c r="AB180" s="13"/>
      <c r="AC180" s="13"/>
      <c r="AD180" s="13"/>
      <c r="AE180" s="13"/>
      <c r="AT180" s="247" t="s">
        <v>192</v>
      </c>
      <c r="AU180" s="247" t="s">
        <v>85</v>
      </c>
      <c r="AV180" s="13" t="s">
        <v>85</v>
      </c>
      <c r="AW180" s="13" t="s">
        <v>35</v>
      </c>
      <c r="AX180" s="13" t="s">
        <v>76</v>
      </c>
      <c r="AY180" s="247" t="s">
        <v>139</v>
      </c>
    </row>
    <row r="181" s="13" customFormat="1">
      <c r="A181" s="13"/>
      <c r="B181" s="237"/>
      <c r="C181" s="238"/>
      <c r="D181" s="232" t="s">
        <v>192</v>
      </c>
      <c r="E181" s="239" t="s">
        <v>19</v>
      </c>
      <c r="F181" s="240" t="s">
        <v>452</v>
      </c>
      <c r="G181" s="238"/>
      <c r="H181" s="241">
        <v>4.1040000000000001</v>
      </c>
      <c r="I181" s="242"/>
      <c r="J181" s="238"/>
      <c r="K181" s="238"/>
      <c r="L181" s="243"/>
      <c r="M181" s="244"/>
      <c r="N181" s="245"/>
      <c r="O181" s="245"/>
      <c r="P181" s="245"/>
      <c r="Q181" s="245"/>
      <c r="R181" s="245"/>
      <c r="S181" s="245"/>
      <c r="T181" s="246"/>
      <c r="U181" s="13"/>
      <c r="V181" s="13"/>
      <c r="W181" s="13"/>
      <c r="X181" s="13"/>
      <c r="Y181" s="13"/>
      <c r="Z181" s="13"/>
      <c r="AA181" s="13"/>
      <c r="AB181" s="13"/>
      <c r="AC181" s="13"/>
      <c r="AD181" s="13"/>
      <c r="AE181" s="13"/>
      <c r="AT181" s="247" t="s">
        <v>192</v>
      </c>
      <c r="AU181" s="247" t="s">
        <v>85</v>
      </c>
      <c r="AV181" s="13" t="s">
        <v>85</v>
      </c>
      <c r="AW181" s="13" t="s">
        <v>35</v>
      </c>
      <c r="AX181" s="13" t="s">
        <v>76</v>
      </c>
      <c r="AY181" s="247" t="s">
        <v>139</v>
      </c>
    </row>
    <row r="182" s="14" customFormat="1">
      <c r="A182" s="14"/>
      <c r="B182" s="261"/>
      <c r="C182" s="262"/>
      <c r="D182" s="232" t="s">
        <v>192</v>
      </c>
      <c r="E182" s="263" t="s">
        <v>19</v>
      </c>
      <c r="F182" s="264" t="s">
        <v>271</v>
      </c>
      <c r="G182" s="262"/>
      <c r="H182" s="265">
        <v>16.170000000000002</v>
      </c>
      <c r="I182" s="266"/>
      <c r="J182" s="262"/>
      <c r="K182" s="262"/>
      <c r="L182" s="267"/>
      <c r="M182" s="268"/>
      <c r="N182" s="269"/>
      <c r="O182" s="269"/>
      <c r="P182" s="269"/>
      <c r="Q182" s="269"/>
      <c r="R182" s="269"/>
      <c r="S182" s="269"/>
      <c r="T182" s="270"/>
      <c r="U182" s="14"/>
      <c r="V182" s="14"/>
      <c r="W182" s="14"/>
      <c r="X182" s="14"/>
      <c r="Y182" s="14"/>
      <c r="Z182" s="14"/>
      <c r="AA182" s="14"/>
      <c r="AB182" s="14"/>
      <c r="AC182" s="14"/>
      <c r="AD182" s="14"/>
      <c r="AE182" s="14"/>
      <c r="AT182" s="271" t="s">
        <v>192</v>
      </c>
      <c r="AU182" s="271" t="s">
        <v>85</v>
      </c>
      <c r="AV182" s="14" t="s">
        <v>155</v>
      </c>
      <c r="AW182" s="14" t="s">
        <v>35</v>
      </c>
      <c r="AX182" s="14" t="s">
        <v>83</v>
      </c>
      <c r="AY182" s="271" t="s">
        <v>139</v>
      </c>
    </row>
    <row r="183" s="2" customFormat="1" ht="24.15" customHeight="1">
      <c r="A183" s="40"/>
      <c r="B183" s="41"/>
      <c r="C183" s="207" t="s">
        <v>249</v>
      </c>
      <c r="D183" s="207" t="s">
        <v>140</v>
      </c>
      <c r="E183" s="208" t="s">
        <v>304</v>
      </c>
      <c r="F183" s="209" t="s">
        <v>305</v>
      </c>
      <c r="G183" s="210" t="s">
        <v>230</v>
      </c>
      <c r="H183" s="211">
        <v>0.19400000000000001</v>
      </c>
      <c r="I183" s="212"/>
      <c r="J183" s="213">
        <f>ROUND(I183*H183,2)</f>
        <v>0</v>
      </c>
      <c r="K183" s="209" t="s">
        <v>374</v>
      </c>
      <c r="L183" s="46"/>
      <c r="M183" s="214" t="s">
        <v>19</v>
      </c>
      <c r="N183" s="215" t="s">
        <v>47</v>
      </c>
      <c r="O183" s="86"/>
      <c r="P183" s="216">
        <f>O183*H183</f>
        <v>0</v>
      </c>
      <c r="Q183" s="216">
        <v>1.0593999999999999</v>
      </c>
      <c r="R183" s="216">
        <f>Q183*H183</f>
        <v>0.20552359999999997</v>
      </c>
      <c r="S183" s="216">
        <v>0</v>
      </c>
      <c r="T183" s="217">
        <f>S183*H183</f>
        <v>0</v>
      </c>
      <c r="U183" s="40"/>
      <c r="V183" s="40"/>
      <c r="W183" s="40"/>
      <c r="X183" s="40"/>
      <c r="Y183" s="40"/>
      <c r="Z183" s="40"/>
      <c r="AA183" s="40"/>
      <c r="AB183" s="40"/>
      <c r="AC183" s="40"/>
      <c r="AD183" s="40"/>
      <c r="AE183" s="40"/>
      <c r="AR183" s="218" t="s">
        <v>155</v>
      </c>
      <c r="AT183" s="218" t="s">
        <v>140</v>
      </c>
      <c r="AU183" s="218" t="s">
        <v>85</v>
      </c>
      <c r="AY183" s="19" t="s">
        <v>139</v>
      </c>
      <c r="BE183" s="219">
        <f>IF(N183="základní",J183,0)</f>
        <v>0</v>
      </c>
      <c r="BF183" s="219">
        <f>IF(N183="snížená",J183,0)</f>
        <v>0</v>
      </c>
      <c r="BG183" s="219">
        <f>IF(N183="zákl. přenesená",J183,0)</f>
        <v>0</v>
      </c>
      <c r="BH183" s="219">
        <f>IF(N183="sníž. přenesená",J183,0)</f>
        <v>0</v>
      </c>
      <c r="BI183" s="219">
        <f>IF(N183="nulová",J183,0)</f>
        <v>0</v>
      </c>
      <c r="BJ183" s="19" t="s">
        <v>83</v>
      </c>
      <c r="BK183" s="219">
        <f>ROUND(I183*H183,2)</f>
        <v>0</v>
      </c>
      <c r="BL183" s="19" t="s">
        <v>155</v>
      </c>
      <c r="BM183" s="218" t="s">
        <v>453</v>
      </c>
    </row>
    <row r="184" s="15" customFormat="1">
      <c r="A184" s="15"/>
      <c r="B184" s="272"/>
      <c r="C184" s="273"/>
      <c r="D184" s="232" t="s">
        <v>192</v>
      </c>
      <c r="E184" s="274" t="s">
        <v>19</v>
      </c>
      <c r="F184" s="275" t="s">
        <v>454</v>
      </c>
      <c r="G184" s="273"/>
      <c r="H184" s="274" t="s">
        <v>19</v>
      </c>
      <c r="I184" s="276"/>
      <c r="J184" s="273"/>
      <c r="K184" s="273"/>
      <c r="L184" s="277"/>
      <c r="M184" s="278"/>
      <c r="N184" s="279"/>
      <c r="O184" s="279"/>
      <c r="P184" s="279"/>
      <c r="Q184" s="279"/>
      <c r="R184" s="279"/>
      <c r="S184" s="279"/>
      <c r="T184" s="280"/>
      <c r="U184" s="15"/>
      <c r="V184" s="15"/>
      <c r="W184" s="15"/>
      <c r="X184" s="15"/>
      <c r="Y184" s="15"/>
      <c r="Z184" s="15"/>
      <c r="AA184" s="15"/>
      <c r="AB184" s="15"/>
      <c r="AC184" s="15"/>
      <c r="AD184" s="15"/>
      <c r="AE184" s="15"/>
      <c r="AT184" s="281" t="s">
        <v>192</v>
      </c>
      <c r="AU184" s="281" t="s">
        <v>85</v>
      </c>
      <c r="AV184" s="15" t="s">
        <v>83</v>
      </c>
      <c r="AW184" s="15" t="s">
        <v>35</v>
      </c>
      <c r="AX184" s="15" t="s">
        <v>76</v>
      </c>
      <c r="AY184" s="281" t="s">
        <v>139</v>
      </c>
    </row>
    <row r="185" s="13" customFormat="1">
      <c r="A185" s="13"/>
      <c r="B185" s="237"/>
      <c r="C185" s="238"/>
      <c r="D185" s="232" t="s">
        <v>192</v>
      </c>
      <c r="E185" s="239" t="s">
        <v>19</v>
      </c>
      <c r="F185" s="240" t="s">
        <v>455</v>
      </c>
      <c r="G185" s="238"/>
      <c r="H185" s="241">
        <v>0.19400000000000001</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192</v>
      </c>
      <c r="AU185" s="247" t="s">
        <v>85</v>
      </c>
      <c r="AV185" s="13" t="s">
        <v>85</v>
      </c>
      <c r="AW185" s="13" t="s">
        <v>35</v>
      </c>
      <c r="AX185" s="13" t="s">
        <v>83</v>
      </c>
      <c r="AY185" s="247" t="s">
        <v>139</v>
      </c>
    </row>
    <row r="186" s="11" customFormat="1" ht="22.8" customHeight="1">
      <c r="A186" s="11"/>
      <c r="B186" s="193"/>
      <c r="C186" s="194"/>
      <c r="D186" s="195" t="s">
        <v>75</v>
      </c>
      <c r="E186" s="230" t="s">
        <v>150</v>
      </c>
      <c r="F186" s="230" t="s">
        <v>456</v>
      </c>
      <c r="G186" s="194"/>
      <c r="H186" s="194"/>
      <c r="I186" s="197"/>
      <c r="J186" s="231">
        <f>BK186</f>
        <v>0</v>
      </c>
      <c r="K186" s="194"/>
      <c r="L186" s="199"/>
      <c r="M186" s="200"/>
      <c r="N186" s="201"/>
      <c r="O186" s="201"/>
      <c r="P186" s="202">
        <f>SUM(P187:P232)</f>
        <v>0</v>
      </c>
      <c r="Q186" s="201"/>
      <c r="R186" s="202">
        <f>SUM(R187:R232)</f>
        <v>13.131877759999998</v>
      </c>
      <c r="S186" s="201"/>
      <c r="T186" s="203">
        <f>SUM(T187:T232)</f>
        <v>0</v>
      </c>
      <c r="U186" s="11"/>
      <c r="V186" s="11"/>
      <c r="W186" s="11"/>
      <c r="X186" s="11"/>
      <c r="Y186" s="11"/>
      <c r="Z186" s="11"/>
      <c r="AA186" s="11"/>
      <c r="AB186" s="11"/>
      <c r="AC186" s="11"/>
      <c r="AD186" s="11"/>
      <c r="AE186" s="11"/>
      <c r="AR186" s="204" t="s">
        <v>83</v>
      </c>
      <c r="AT186" s="205" t="s">
        <v>75</v>
      </c>
      <c r="AU186" s="205" t="s">
        <v>83</v>
      </c>
      <c r="AY186" s="204" t="s">
        <v>139</v>
      </c>
      <c r="BK186" s="206">
        <f>SUM(BK187:BK232)</f>
        <v>0</v>
      </c>
    </row>
    <row r="187" s="2" customFormat="1" ht="24.15" customHeight="1">
      <c r="A187" s="40"/>
      <c r="B187" s="41"/>
      <c r="C187" s="207" t="s">
        <v>8</v>
      </c>
      <c r="D187" s="207" t="s">
        <v>140</v>
      </c>
      <c r="E187" s="208" t="s">
        <v>457</v>
      </c>
      <c r="F187" s="209" t="s">
        <v>458</v>
      </c>
      <c r="G187" s="210" t="s">
        <v>346</v>
      </c>
      <c r="H187" s="211">
        <v>8</v>
      </c>
      <c r="I187" s="212"/>
      <c r="J187" s="213">
        <f>ROUND(I187*H187,2)</f>
        <v>0</v>
      </c>
      <c r="K187" s="209" t="s">
        <v>374</v>
      </c>
      <c r="L187" s="46"/>
      <c r="M187" s="214" t="s">
        <v>19</v>
      </c>
      <c r="N187" s="215" t="s">
        <v>47</v>
      </c>
      <c r="O187" s="86"/>
      <c r="P187" s="216">
        <f>O187*H187</f>
        <v>0</v>
      </c>
      <c r="Q187" s="216">
        <v>0.0070200000000000002</v>
      </c>
      <c r="R187" s="216">
        <f>Q187*H187</f>
        <v>0.056160000000000002</v>
      </c>
      <c r="S187" s="216">
        <v>0</v>
      </c>
      <c r="T187" s="217">
        <f>S187*H187</f>
        <v>0</v>
      </c>
      <c r="U187" s="40"/>
      <c r="V187" s="40"/>
      <c r="W187" s="40"/>
      <c r="X187" s="40"/>
      <c r="Y187" s="40"/>
      <c r="Z187" s="40"/>
      <c r="AA187" s="40"/>
      <c r="AB187" s="40"/>
      <c r="AC187" s="40"/>
      <c r="AD187" s="40"/>
      <c r="AE187" s="40"/>
      <c r="AR187" s="218" t="s">
        <v>155</v>
      </c>
      <c r="AT187" s="218" t="s">
        <v>140</v>
      </c>
      <c r="AU187" s="218" t="s">
        <v>85</v>
      </c>
      <c r="AY187" s="19" t="s">
        <v>139</v>
      </c>
      <c r="BE187" s="219">
        <f>IF(N187="základní",J187,0)</f>
        <v>0</v>
      </c>
      <c r="BF187" s="219">
        <f>IF(N187="snížená",J187,0)</f>
        <v>0</v>
      </c>
      <c r="BG187" s="219">
        <f>IF(N187="zákl. přenesená",J187,0)</f>
        <v>0</v>
      </c>
      <c r="BH187" s="219">
        <f>IF(N187="sníž. přenesená",J187,0)</f>
        <v>0</v>
      </c>
      <c r="BI187" s="219">
        <f>IF(N187="nulová",J187,0)</f>
        <v>0</v>
      </c>
      <c r="BJ187" s="19" t="s">
        <v>83</v>
      </c>
      <c r="BK187" s="219">
        <f>ROUND(I187*H187,2)</f>
        <v>0</v>
      </c>
      <c r="BL187" s="19" t="s">
        <v>155</v>
      </c>
      <c r="BM187" s="218" t="s">
        <v>459</v>
      </c>
    </row>
    <row r="188" s="2" customFormat="1">
      <c r="A188" s="40"/>
      <c r="B188" s="41"/>
      <c r="C188" s="42"/>
      <c r="D188" s="232" t="s">
        <v>186</v>
      </c>
      <c r="E188" s="42"/>
      <c r="F188" s="233" t="s">
        <v>460</v>
      </c>
      <c r="G188" s="42"/>
      <c r="H188" s="42"/>
      <c r="I188" s="234"/>
      <c r="J188" s="42"/>
      <c r="K188" s="42"/>
      <c r="L188" s="46"/>
      <c r="M188" s="235"/>
      <c r="N188" s="236"/>
      <c r="O188" s="86"/>
      <c r="P188" s="86"/>
      <c r="Q188" s="86"/>
      <c r="R188" s="86"/>
      <c r="S188" s="86"/>
      <c r="T188" s="87"/>
      <c r="U188" s="40"/>
      <c r="V188" s="40"/>
      <c r="W188" s="40"/>
      <c r="X188" s="40"/>
      <c r="Y188" s="40"/>
      <c r="Z188" s="40"/>
      <c r="AA188" s="40"/>
      <c r="AB188" s="40"/>
      <c r="AC188" s="40"/>
      <c r="AD188" s="40"/>
      <c r="AE188" s="40"/>
      <c r="AT188" s="19" t="s">
        <v>186</v>
      </c>
      <c r="AU188" s="19" t="s">
        <v>85</v>
      </c>
    </row>
    <row r="189" s="13" customFormat="1">
      <c r="A189" s="13"/>
      <c r="B189" s="237"/>
      <c r="C189" s="238"/>
      <c r="D189" s="232" t="s">
        <v>192</v>
      </c>
      <c r="E189" s="239" t="s">
        <v>19</v>
      </c>
      <c r="F189" s="240" t="s">
        <v>461</v>
      </c>
      <c r="G189" s="238"/>
      <c r="H189" s="241">
        <v>8</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192</v>
      </c>
      <c r="AU189" s="247" t="s">
        <v>85</v>
      </c>
      <c r="AV189" s="13" t="s">
        <v>85</v>
      </c>
      <c r="AW189" s="13" t="s">
        <v>35</v>
      </c>
      <c r="AX189" s="13" t="s">
        <v>83</v>
      </c>
      <c r="AY189" s="247" t="s">
        <v>139</v>
      </c>
    </row>
    <row r="190" s="2" customFormat="1" ht="14.4" customHeight="1">
      <c r="A190" s="40"/>
      <c r="B190" s="41"/>
      <c r="C190" s="248" t="s">
        <v>343</v>
      </c>
      <c r="D190" s="248" t="s">
        <v>220</v>
      </c>
      <c r="E190" s="249" t="s">
        <v>462</v>
      </c>
      <c r="F190" s="250" t="s">
        <v>463</v>
      </c>
      <c r="G190" s="251" t="s">
        <v>346</v>
      </c>
      <c r="H190" s="252">
        <v>2</v>
      </c>
      <c r="I190" s="253"/>
      <c r="J190" s="254">
        <f>ROUND(I190*H190,2)</f>
        <v>0</v>
      </c>
      <c r="K190" s="250" t="s">
        <v>374</v>
      </c>
      <c r="L190" s="255"/>
      <c r="M190" s="256" t="s">
        <v>19</v>
      </c>
      <c r="N190" s="257" t="s">
        <v>47</v>
      </c>
      <c r="O190" s="86"/>
      <c r="P190" s="216">
        <f>O190*H190</f>
        <v>0</v>
      </c>
      <c r="Q190" s="216">
        <v>0.0080999999999999996</v>
      </c>
      <c r="R190" s="216">
        <f>Q190*H190</f>
        <v>0.016199999999999999</v>
      </c>
      <c r="S190" s="216">
        <v>0</v>
      </c>
      <c r="T190" s="217">
        <f>S190*H190</f>
        <v>0</v>
      </c>
      <c r="U190" s="40"/>
      <c r="V190" s="40"/>
      <c r="W190" s="40"/>
      <c r="X190" s="40"/>
      <c r="Y190" s="40"/>
      <c r="Z190" s="40"/>
      <c r="AA190" s="40"/>
      <c r="AB190" s="40"/>
      <c r="AC190" s="40"/>
      <c r="AD190" s="40"/>
      <c r="AE190" s="40"/>
      <c r="AR190" s="218" t="s">
        <v>464</v>
      </c>
      <c r="AT190" s="218" t="s">
        <v>220</v>
      </c>
      <c r="AU190" s="218" t="s">
        <v>85</v>
      </c>
      <c r="AY190" s="19" t="s">
        <v>139</v>
      </c>
      <c r="BE190" s="219">
        <f>IF(N190="základní",J190,0)</f>
        <v>0</v>
      </c>
      <c r="BF190" s="219">
        <f>IF(N190="snížená",J190,0)</f>
        <v>0</v>
      </c>
      <c r="BG190" s="219">
        <f>IF(N190="zákl. přenesená",J190,0)</f>
        <v>0</v>
      </c>
      <c r="BH190" s="219">
        <f>IF(N190="sníž. přenesená",J190,0)</f>
        <v>0</v>
      </c>
      <c r="BI190" s="219">
        <f>IF(N190="nulová",J190,0)</f>
        <v>0</v>
      </c>
      <c r="BJ190" s="19" t="s">
        <v>83</v>
      </c>
      <c r="BK190" s="219">
        <f>ROUND(I190*H190,2)</f>
        <v>0</v>
      </c>
      <c r="BL190" s="19" t="s">
        <v>464</v>
      </c>
      <c r="BM190" s="218" t="s">
        <v>465</v>
      </c>
    </row>
    <row r="191" s="2" customFormat="1" ht="14.4" customHeight="1">
      <c r="A191" s="40"/>
      <c r="B191" s="41"/>
      <c r="C191" s="248" t="s">
        <v>349</v>
      </c>
      <c r="D191" s="248" t="s">
        <v>220</v>
      </c>
      <c r="E191" s="249" t="s">
        <v>466</v>
      </c>
      <c r="F191" s="250" t="s">
        <v>467</v>
      </c>
      <c r="G191" s="251" t="s">
        <v>346</v>
      </c>
      <c r="H191" s="252">
        <v>6</v>
      </c>
      <c r="I191" s="253"/>
      <c r="J191" s="254">
        <f>ROUND(I191*H191,2)</f>
        <v>0</v>
      </c>
      <c r="K191" s="250" t="s">
        <v>374</v>
      </c>
      <c r="L191" s="255"/>
      <c r="M191" s="256" t="s">
        <v>19</v>
      </c>
      <c r="N191" s="257" t="s">
        <v>47</v>
      </c>
      <c r="O191" s="86"/>
      <c r="P191" s="216">
        <f>O191*H191</f>
        <v>0</v>
      </c>
      <c r="Q191" s="216">
        <v>0.0053</v>
      </c>
      <c r="R191" s="216">
        <f>Q191*H191</f>
        <v>0.031800000000000002</v>
      </c>
      <c r="S191" s="216">
        <v>0</v>
      </c>
      <c r="T191" s="217">
        <f>S191*H191</f>
        <v>0</v>
      </c>
      <c r="U191" s="40"/>
      <c r="V191" s="40"/>
      <c r="W191" s="40"/>
      <c r="X191" s="40"/>
      <c r="Y191" s="40"/>
      <c r="Z191" s="40"/>
      <c r="AA191" s="40"/>
      <c r="AB191" s="40"/>
      <c r="AC191" s="40"/>
      <c r="AD191" s="40"/>
      <c r="AE191" s="40"/>
      <c r="AR191" s="218" t="s">
        <v>464</v>
      </c>
      <c r="AT191" s="218" t="s">
        <v>220</v>
      </c>
      <c r="AU191" s="218" t="s">
        <v>85</v>
      </c>
      <c r="AY191" s="19" t="s">
        <v>139</v>
      </c>
      <c r="BE191" s="219">
        <f>IF(N191="základní",J191,0)</f>
        <v>0</v>
      </c>
      <c r="BF191" s="219">
        <f>IF(N191="snížená",J191,0)</f>
        <v>0</v>
      </c>
      <c r="BG191" s="219">
        <f>IF(N191="zákl. přenesená",J191,0)</f>
        <v>0</v>
      </c>
      <c r="BH191" s="219">
        <f>IF(N191="sníž. přenesená",J191,0)</f>
        <v>0</v>
      </c>
      <c r="BI191" s="219">
        <f>IF(N191="nulová",J191,0)</f>
        <v>0</v>
      </c>
      <c r="BJ191" s="19" t="s">
        <v>83</v>
      </c>
      <c r="BK191" s="219">
        <f>ROUND(I191*H191,2)</f>
        <v>0</v>
      </c>
      <c r="BL191" s="19" t="s">
        <v>464</v>
      </c>
      <c r="BM191" s="218" t="s">
        <v>468</v>
      </c>
    </row>
    <row r="192" s="2" customFormat="1" ht="24.15" customHeight="1">
      <c r="A192" s="40"/>
      <c r="B192" s="41"/>
      <c r="C192" s="207" t="s">
        <v>353</v>
      </c>
      <c r="D192" s="207" t="s">
        <v>140</v>
      </c>
      <c r="E192" s="208" t="s">
        <v>469</v>
      </c>
      <c r="F192" s="209" t="s">
        <v>470</v>
      </c>
      <c r="G192" s="210" t="s">
        <v>346</v>
      </c>
      <c r="H192" s="211">
        <v>4</v>
      </c>
      <c r="I192" s="212"/>
      <c r="J192" s="213">
        <f>ROUND(I192*H192,2)</f>
        <v>0</v>
      </c>
      <c r="K192" s="209" t="s">
        <v>19</v>
      </c>
      <c r="L192" s="46"/>
      <c r="M192" s="214" t="s">
        <v>19</v>
      </c>
      <c r="N192" s="215" t="s">
        <v>47</v>
      </c>
      <c r="O192" s="86"/>
      <c r="P192" s="216">
        <f>O192*H192</f>
        <v>0</v>
      </c>
      <c r="Q192" s="216">
        <v>0</v>
      </c>
      <c r="R192" s="216">
        <f>Q192*H192</f>
        <v>0</v>
      </c>
      <c r="S192" s="216">
        <v>0</v>
      </c>
      <c r="T192" s="217">
        <f>S192*H192</f>
        <v>0</v>
      </c>
      <c r="U192" s="40"/>
      <c r="V192" s="40"/>
      <c r="W192" s="40"/>
      <c r="X192" s="40"/>
      <c r="Y192" s="40"/>
      <c r="Z192" s="40"/>
      <c r="AA192" s="40"/>
      <c r="AB192" s="40"/>
      <c r="AC192" s="40"/>
      <c r="AD192" s="40"/>
      <c r="AE192" s="40"/>
      <c r="AR192" s="218" t="s">
        <v>155</v>
      </c>
      <c r="AT192" s="218" t="s">
        <v>140</v>
      </c>
      <c r="AU192" s="218" t="s">
        <v>85</v>
      </c>
      <c r="AY192" s="19" t="s">
        <v>139</v>
      </c>
      <c r="BE192" s="219">
        <f>IF(N192="základní",J192,0)</f>
        <v>0</v>
      </c>
      <c r="BF192" s="219">
        <f>IF(N192="snížená",J192,0)</f>
        <v>0</v>
      </c>
      <c r="BG192" s="219">
        <f>IF(N192="zákl. přenesená",J192,0)</f>
        <v>0</v>
      </c>
      <c r="BH192" s="219">
        <f>IF(N192="sníž. přenesená",J192,0)</f>
        <v>0</v>
      </c>
      <c r="BI192" s="219">
        <f>IF(N192="nulová",J192,0)</f>
        <v>0</v>
      </c>
      <c r="BJ192" s="19" t="s">
        <v>83</v>
      </c>
      <c r="BK192" s="219">
        <f>ROUND(I192*H192,2)</f>
        <v>0</v>
      </c>
      <c r="BL192" s="19" t="s">
        <v>155</v>
      </c>
      <c r="BM192" s="218" t="s">
        <v>471</v>
      </c>
    </row>
    <row r="193" s="2" customFormat="1">
      <c r="A193" s="40"/>
      <c r="B193" s="41"/>
      <c r="C193" s="42"/>
      <c r="D193" s="232" t="s">
        <v>186</v>
      </c>
      <c r="E193" s="42"/>
      <c r="F193" s="233" t="s">
        <v>472</v>
      </c>
      <c r="G193" s="42"/>
      <c r="H193" s="42"/>
      <c r="I193" s="234"/>
      <c r="J193" s="42"/>
      <c r="K193" s="42"/>
      <c r="L193" s="46"/>
      <c r="M193" s="235"/>
      <c r="N193" s="236"/>
      <c r="O193" s="86"/>
      <c r="P193" s="86"/>
      <c r="Q193" s="86"/>
      <c r="R193" s="86"/>
      <c r="S193" s="86"/>
      <c r="T193" s="87"/>
      <c r="U193" s="40"/>
      <c r="V193" s="40"/>
      <c r="W193" s="40"/>
      <c r="X193" s="40"/>
      <c r="Y193" s="40"/>
      <c r="Z193" s="40"/>
      <c r="AA193" s="40"/>
      <c r="AB193" s="40"/>
      <c r="AC193" s="40"/>
      <c r="AD193" s="40"/>
      <c r="AE193" s="40"/>
      <c r="AT193" s="19" t="s">
        <v>186</v>
      </c>
      <c r="AU193" s="19" t="s">
        <v>85</v>
      </c>
    </row>
    <row r="194" s="2" customFormat="1" ht="14.4" customHeight="1">
      <c r="A194" s="40"/>
      <c r="B194" s="41"/>
      <c r="C194" s="248" t="s">
        <v>358</v>
      </c>
      <c r="D194" s="248" t="s">
        <v>220</v>
      </c>
      <c r="E194" s="249" t="s">
        <v>462</v>
      </c>
      <c r="F194" s="250" t="s">
        <v>463</v>
      </c>
      <c r="G194" s="251" t="s">
        <v>346</v>
      </c>
      <c r="H194" s="252">
        <v>4</v>
      </c>
      <c r="I194" s="253"/>
      <c r="J194" s="254">
        <f>ROUND(I194*H194,2)</f>
        <v>0</v>
      </c>
      <c r="K194" s="250" t="s">
        <v>374</v>
      </c>
      <c r="L194" s="255"/>
      <c r="M194" s="256" t="s">
        <v>19</v>
      </c>
      <c r="N194" s="257" t="s">
        <v>47</v>
      </c>
      <c r="O194" s="86"/>
      <c r="P194" s="216">
        <f>O194*H194</f>
        <v>0</v>
      </c>
      <c r="Q194" s="216">
        <v>0.0080999999999999996</v>
      </c>
      <c r="R194" s="216">
        <f>Q194*H194</f>
        <v>0.032399999999999998</v>
      </c>
      <c r="S194" s="216">
        <v>0</v>
      </c>
      <c r="T194" s="217">
        <f>S194*H194</f>
        <v>0</v>
      </c>
      <c r="U194" s="40"/>
      <c r="V194" s="40"/>
      <c r="W194" s="40"/>
      <c r="X194" s="40"/>
      <c r="Y194" s="40"/>
      <c r="Z194" s="40"/>
      <c r="AA194" s="40"/>
      <c r="AB194" s="40"/>
      <c r="AC194" s="40"/>
      <c r="AD194" s="40"/>
      <c r="AE194" s="40"/>
      <c r="AR194" s="218" t="s">
        <v>464</v>
      </c>
      <c r="AT194" s="218" t="s">
        <v>220</v>
      </c>
      <c r="AU194" s="218" t="s">
        <v>85</v>
      </c>
      <c r="AY194" s="19" t="s">
        <v>139</v>
      </c>
      <c r="BE194" s="219">
        <f>IF(N194="základní",J194,0)</f>
        <v>0</v>
      </c>
      <c r="BF194" s="219">
        <f>IF(N194="snížená",J194,0)</f>
        <v>0</v>
      </c>
      <c r="BG194" s="219">
        <f>IF(N194="zákl. přenesená",J194,0)</f>
        <v>0</v>
      </c>
      <c r="BH194" s="219">
        <f>IF(N194="sníž. přenesená",J194,0)</f>
        <v>0</v>
      </c>
      <c r="BI194" s="219">
        <f>IF(N194="nulová",J194,0)</f>
        <v>0</v>
      </c>
      <c r="BJ194" s="19" t="s">
        <v>83</v>
      </c>
      <c r="BK194" s="219">
        <f>ROUND(I194*H194,2)</f>
        <v>0</v>
      </c>
      <c r="BL194" s="19" t="s">
        <v>464</v>
      </c>
      <c r="BM194" s="218" t="s">
        <v>473</v>
      </c>
    </row>
    <row r="195" s="2" customFormat="1" ht="14.4" customHeight="1">
      <c r="A195" s="40"/>
      <c r="B195" s="41"/>
      <c r="C195" s="207" t="s">
        <v>362</v>
      </c>
      <c r="D195" s="207" t="s">
        <v>140</v>
      </c>
      <c r="E195" s="208" t="s">
        <v>474</v>
      </c>
      <c r="F195" s="209" t="s">
        <v>475</v>
      </c>
      <c r="G195" s="210" t="s">
        <v>346</v>
      </c>
      <c r="H195" s="211">
        <v>4</v>
      </c>
      <c r="I195" s="212"/>
      <c r="J195" s="213">
        <f>ROUND(I195*H195,2)</f>
        <v>0</v>
      </c>
      <c r="K195" s="209" t="s">
        <v>19</v>
      </c>
      <c r="L195" s="46"/>
      <c r="M195" s="214" t="s">
        <v>19</v>
      </c>
      <c r="N195" s="215" t="s">
        <v>47</v>
      </c>
      <c r="O195" s="86"/>
      <c r="P195" s="216">
        <f>O195*H195</f>
        <v>0</v>
      </c>
      <c r="Q195" s="216">
        <v>0</v>
      </c>
      <c r="R195" s="216">
        <f>Q195*H195</f>
        <v>0</v>
      </c>
      <c r="S195" s="216">
        <v>0</v>
      </c>
      <c r="T195" s="217">
        <f>S195*H195</f>
        <v>0</v>
      </c>
      <c r="U195" s="40"/>
      <c r="V195" s="40"/>
      <c r="W195" s="40"/>
      <c r="X195" s="40"/>
      <c r="Y195" s="40"/>
      <c r="Z195" s="40"/>
      <c r="AA195" s="40"/>
      <c r="AB195" s="40"/>
      <c r="AC195" s="40"/>
      <c r="AD195" s="40"/>
      <c r="AE195" s="40"/>
      <c r="AR195" s="218" t="s">
        <v>155</v>
      </c>
      <c r="AT195" s="218" t="s">
        <v>140</v>
      </c>
      <c r="AU195" s="218" t="s">
        <v>85</v>
      </c>
      <c r="AY195" s="19" t="s">
        <v>139</v>
      </c>
      <c r="BE195" s="219">
        <f>IF(N195="základní",J195,0)</f>
        <v>0</v>
      </c>
      <c r="BF195" s="219">
        <f>IF(N195="snížená",J195,0)</f>
        <v>0</v>
      </c>
      <c r="BG195" s="219">
        <f>IF(N195="zákl. přenesená",J195,0)</f>
        <v>0</v>
      </c>
      <c r="BH195" s="219">
        <f>IF(N195="sníž. přenesená",J195,0)</f>
        <v>0</v>
      </c>
      <c r="BI195" s="219">
        <f>IF(N195="nulová",J195,0)</f>
        <v>0</v>
      </c>
      <c r="BJ195" s="19" t="s">
        <v>83</v>
      </c>
      <c r="BK195" s="219">
        <f>ROUND(I195*H195,2)</f>
        <v>0</v>
      </c>
      <c r="BL195" s="19" t="s">
        <v>155</v>
      </c>
      <c r="BM195" s="218" t="s">
        <v>476</v>
      </c>
    </row>
    <row r="196" s="2" customFormat="1">
      <c r="A196" s="40"/>
      <c r="B196" s="41"/>
      <c r="C196" s="42"/>
      <c r="D196" s="232" t="s">
        <v>186</v>
      </c>
      <c r="E196" s="42"/>
      <c r="F196" s="233" t="s">
        <v>477</v>
      </c>
      <c r="G196" s="42"/>
      <c r="H196" s="42"/>
      <c r="I196" s="234"/>
      <c r="J196" s="42"/>
      <c r="K196" s="42"/>
      <c r="L196" s="46"/>
      <c r="M196" s="235"/>
      <c r="N196" s="236"/>
      <c r="O196" s="86"/>
      <c r="P196" s="86"/>
      <c r="Q196" s="86"/>
      <c r="R196" s="86"/>
      <c r="S196" s="86"/>
      <c r="T196" s="87"/>
      <c r="U196" s="40"/>
      <c r="V196" s="40"/>
      <c r="W196" s="40"/>
      <c r="X196" s="40"/>
      <c r="Y196" s="40"/>
      <c r="Z196" s="40"/>
      <c r="AA196" s="40"/>
      <c r="AB196" s="40"/>
      <c r="AC196" s="40"/>
      <c r="AD196" s="40"/>
      <c r="AE196" s="40"/>
      <c r="AT196" s="19" t="s">
        <v>186</v>
      </c>
      <c r="AU196" s="19" t="s">
        <v>85</v>
      </c>
    </row>
    <row r="197" s="2" customFormat="1" ht="14.4" customHeight="1">
      <c r="A197" s="40"/>
      <c r="B197" s="41"/>
      <c r="C197" s="248" t="s">
        <v>7</v>
      </c>
      <c r="D197" s="248" t="s">
        <v>220</v>
      </c>
      <c r="E197" s="249" t="s">
        <v>478</v>
      </c>
      <c r="F197" s="250" t="s">
        <v>479</v>
      </c>
      <c r="G197" s="251" t="s">
        <v>346</v>
      </c>
      <c r="H197" s="252">
        <v>1</v>
      </c>
      <c r="I197" s="253"/>
      <c r="J197" s="254">
        <f>ROUND(I197*H197,2)</f>
        <v>0</v>
      </c>
      <c r="K197" s="250" t="s">
        <v>19</v>
      </c>
      <c r="L197" s="255"/>
      <c r="M197" s="256" t="s">
        <v>19</v>
      </c>
      <c r="N197" s="257" t="s">
        <v>47</v>
      </c>
      <c r="O197" s="86"/>
      <c r="P197" s="216">
        <f>O197*H197</f>
        <v>0</v>
      </c>
      <c r="Q197" s="216">
        <v>0</v>
      </c>
      <c r="R197" s="216">
        <f>Q197*H197</f>
        <v>0</v>
      </c>
      <c r="S197" s="216">
        <v>0</v>
      </c>
      <c r="T197" s="217">
        <f>S197*H197</f>
        <v>0</v>
      </c>
      <c r="U197" s="40"/>
      <c r="V197" s="40"/>
      <c r="W197" s="40"/>
      <c r="X197" s="40"/>
      <c r="Y197" s="40"/>
      <c r="Z197" s="40"/>
      <c r="AA197" s="40"/>
      <c r="AB197" s="40"/>
      <c r="AC197" s="40"/>
      <c r="AD197" s="40"/>
      <c r="AE197" s="40"/>
      <c r="AR197" s="218" t="s">
        <v>214</v>
      </c>
      <c r="AT197" s="218" t="s">
        <v>220</v>
      </c>
      <c r="AU197" s="218" t="s">
        <v>85</v>
      </c>
      <c r="AY197" s="19" t="s">
        <v>139</v>
      </c>
      <c r="BE197" s="219">
        <f>IF(N197="základní",J197,0)</f>
        <v>0</v>
      </c>
      <c r="BF197" s="219">
        <f>IF(N197="snížená",J197,0)</f>
        <v>0</v>
      </c>
      <c r="BG197" s="219">
        <f>IF(N197="zákl. přenesená",J197,0)</f>
        <v>0</v>
      </c>
      <c r="BH197" s="219">
        <f>IF(N197="sníž. přenesená",J197,0)</f>
        <v>0</v>
      </c>
      <c r="BI197" s="219">
        <f>IF(N197="nulová",J197,0)</f>
        <v>0</v>
      </c>
      <c r="BJ197" s="19" t="s">
        <v>83</v>
      </c>
      <c r="BK197" s="219">
        <f>ROUND(I197*H197,2)</f>
        <v>0</v>
      </c>
      <c r="BL197" s="19" t="s">
        <v>155</v>
      </c>
      <c r="BM197" s="218" t="s">
        <v>480</v>
      </c>
    </row>
    <row r="198" s="2" customFormat="1" ht="14.4" customHeight="1">
      <c r="A198" s="40"/>
      <c r="B198" s="41"/>
      <c r="C198" s="248" t="s">
        <v>481</v>
      </c>
      <c r="D198" s="248" t="s">
        <v>220</v>
      </c>
      <c r="E198" s="249" t="s">
        <v>482</v>
      </c>
      <c r="F198" s="250" t="s">
        <v>483</v>
      </c>
      <c r="G198" s="251" t="s">
        <v>346</v>
      </c>
      <c r="H198" s="252">
        <v>3</v>
      </c>
      <c r="I198" s="253"/>
      <c r="J198" s="254">
        <f>ROUND(I198*H198,2)</f>
        <v>0</v>
      </c>
      <c r="K198" s="250" t="s">
        <v>374</v>
      </c>
      <c r="L198" s="255"/>
      <c r="M198" s="256" t="s">
        <v>19</v>
      </c>
      <c r="N198" s="257" t="s">
        <v>47</v>
      </c>
      <c r="O198" s="86"/>
      <c r="P198" s="216">
        <f>O198*H198</f>
        <v>0</v>
      </c>
      <c r="Q198" s="216">
        <v>0.096000000000000002</v>
      </c>
      <c r="R198" s="216">
        <f>Q198*H198</f>
        <v>0.28800000000000003</v>
      </c>
      <c r="S198" s="216">
        <v>0</v>
      </c>
      <c r="T198" s="217">
        <f>S198*H198</f>
        <v>0</v>
      </c>
      <c r="U198" s="40"/>
      <c r="V198" s="40"/>
      <c r="W198" s="40"/>
      <c r="X198" s="40"/>
      <c r="Y198" s="40"/>
      <c r="Z198" s="40"/>
      <c r="AA198" s="40"/>
      <c r="AB198" s="40"/>
      <c r="AC198" s="40"/>
      <c r="AD198" s="40"/>
      <c r="AE198" s="40"/>
      <c r="AR198" s="218" t="s">
        <v>214</v>
      </c>
      <c r="AT198" s="218" t="s">
        <v>220</v>
      </c>
      <c r="AU198" s="218" t="s">
        <v>85</v>
      </c>
      <c r="AY198" s="19" t="s">
        <v>139</v>
      </c>
      <c r="BE198" s="219">
        <f>IF(N198="základní",J198,0)</f>
        <v>0</v>
      </c>
      <c r="BF198" s="219">
        <f>IF(N198="snížená",J198,0)</f>
        <v>0</v>
      </c>
      <c r="BG198" s="219">
        <f>IF(N198="zákl. přenesená",J198,0)</f>
        <v>0</v>
      </c>
      <c r="BH198" s="219">
        <f>IF(N198="sníž. přenesená",J198,0)</f>
        <v>0</v>
      </c>
      <c r="BI198" s="219">
        <f>IF(N198="nulová",J198,0)</f>
        <v>0</v>
      </c>
      <c r="BJ198" s="19" t="s">
        <v>83</v>
      </c>
      <c r="BK198" s="219">
        <f>ROUND(I198*H198,2)</f>
        <v>0</v>
      </c>
      <c r="BL198" s="19" t="s">
        <v>155</v>
      </c>
      <c r="BM198" s="218" t="s">
        <v>484</v>
      </c>
    </row>
    <row r="199" s="2" customFormat="1" ht="24.15" customHeight="1">
      <c r="A199" s="40"/>
      <c r="B199" s="41"/>
      <c r="C199" s="207" t="s">
        <v>485</v>
      </c>
      <c r="D199" s="207" t="s">
        <v>140</v>
      </c>
      <c r="E199" s="208" t="s">
        <v>486</v>
      </c>
      <c r="F199" s="209" t="s">
        <v>487</v>
      </c>
      <c r="G199" s="210" t="s">
        <v>217</v>
      </c>
      <c r="H199" s="211">
        <v>22.300000000000001</v>
      </c>
      <c r="I199" s="212"/>
      <c r="J199" s="213">
        <f>ROUND(I199*H199,2)</f>
        <v>0</v>
      </c>
      <c r="K199" s="209" t="s">
        <v>19</v>
      </c>
      <c r="L199" s="46"/>
      <c r="M199" s="214" t="s">
        <v>19</v>
      </c>
      <c r="N199" s="215" t="s">
        <v>47</v>
      </c>
      <c r="O199" s="86"/>
      <c r="P199" s="216">
        <f>O199*H199</f>
        <v>0</v>
      </c>
      <c r="Q199" s="216">
        <v>0</v>
      </c>
      <c r="R199" s="216">
        <f>Q199*H199</f>
        <v>0</v>
      </c>
      <c r="S199" s="216">
        <v>0</v>
      </c>
      <c r="T199" s="217">
        <f>S199*H199</f>
        <v>0</v>
      </c>
      <c r="U199" s="40"/>
      <c r="V199" s="40"/>
      <c r="W199" s="40"/>
      <c r="X199" s="40"/>
      <c r="Y199" s="40"/>
      <c r="Z199" s="40"/>
      <c r="AA199" s="40"/>
      <c r="AB199" s="40"/>
      <c r="AC199" s="40"/>
      <c r="AD199" s="40"/>
      <c r="AE199" s="40"/>
      <c r="AR199" s="218" t="s">
        <v>155</v>
      </c>
      <c r="AT199" s="218" t="s">
        <v>140</v>
      </c>
      <c r="AU199" s="218" t="s">
        <v>85</v>
      </c>
      <c r="AY199" s="19" t="s">
        <v>139</v>
      </c>
      <c r="BE199" s="219">
        <f>IF(N199="základní",J199,0)</f>
        <v>0</v>
      </c>
      <c r="BF199" s="219">
        <f>IF(N199="snížená",J199,0)</f>
        <v>0</v>
      </c>
      <c r="BG199" s="219">
        <f>IF(N199="zákl. přenesená",J199,0)</f>
        <v>0</v>
      </c>
      <c r="BH199" s="219">
        <f>IF(N199="sníž. přenesená",J199,0)</f>
        <v>0</v>
      </c>
      <c r="BI199" s="219">
        <f>IF(N199="nulová",J199,0)</f>
        <v>0</v>
      </c>
      <c r="BJ199" s="19" t="s">
        <v>83</v>
      </c>
      <c r="BK199" s="219">
        <f>ROUND(I199*H199,2)</f>
        <v>0</v>
      </c>
      <c r="BL199" s="19" t="s">
        <v>155</v>
      </c>
      <c r="BM199" s="218" t="s">
        <v>488</v>
      </c>
    </row>
    <row r="200" s="2" customFormat="1">
      <c r="A200" s="40"/>
      <c r="B200" s="41"/>
      <c r="C200" s="42"/>
      <c r="D200" s="232" t="s">
        <v>186</v>
      </c>
      <c r="E200" s="42"/>
      <c r="F200" s="233" t="s">
        <v>489</v>
      </c>
      <c r="G200" s="42"/>
      <c r="H200" s="42"/>
      <c r="I200" s="234"/>
      <c r="J200" s="42"/>
      <c r="K200" s="42"/>
      <c r="L200" s="46"/>
      <c r="M200" s="235"/>
      <c r="N200" s="236"/>
      <c r="O200" s="86"/>
      <c r="P200" s="86"/>
      <c r="Q200" s="86"/>
      <c r="R200" s="86"/>
      <c r="S200" s="86"/>
      <c r="T200" s="87"/>
      <c r="U200" s="40"/>
      <c r="V200" s="40"/>
      <c r="W200" s="40"/>
      <c r="X200" s="40"/>
      <c r="Y200" s="40"/>
      <c r="Z200" s="40"/>
      <c r="AA200" s="40"/>
      <c r="AB200" s="40"/>
      <c r="AC200" s="40"/>
      <c r="AD200" s="40"/>
      <c r="AE200" s="40"/>
      <c r="AT200" s="19" t="s">
        <v>186</v>
      </c>
      <c r="AU200" s="19" t="s">
        <v>85</v>
      </c>
    </row>
    <row r="201" s="13" customFormat="1">
      <c r="A201" s="13"/>
      <c r="B201" s="237"/>
      <c r="C201" s="238"/>
      <c r="D201" s="232" t="s">
        <v>192</v>
      </c>
      <c r="E201" s="239" t="s">
        <v>19</v>
      </c>
      <c r="F201" s="240" t="s">
        <v>490</v>
      </c>
      <c r="G201" s="238"/>
      <c r="H201" s="241">
        <v>22.300000000000001</v>
      </c>
      <c r="I201" s="242"/>
      <c r="J201" s="238"/>
      <c r="K201" s="238"/>
      <c r="L201" s="243"/>
      <c r="M201" s="244"/>
      <c r="N201" s="245"/>
      <c r="O201" s="245"/>
      <c r="P201" s="245"/>
      <c r="Q201" s="245"/>
      <c r="R201" s="245"/>
      <c r="S201" s="245"/>
      <c r="T201" s="246"/>
      <c r="U201" s="13"/>
      <c r="V201" s="13"/>
      <c r="W201" s="13"/>
      <c r="X201" s="13"/>
      <c r="Y201" s="13"/>
      <c r="Z201" s="13"/>
      <c r="AA201" s="13"/>
      <c r="AB201" s="13"/>
      <c r="AC201" s="13"/>
      <c r="AD201" s="13"/>
      <c r="AE201" s="13"/>
      <c r="AT201" s="247" t="s">
        <v>192</v>
      </c>
      <c r="AU201" s="247" t="s">
        <v>85</v>
      </c>
      <c r="AV201" s="13" t="s">
        <v>85</v>
      </c>
      <c r="AW201" s="13" t="s">
        <v>35</v>
      </c>
      <c r="AX201" s="13" t="s">
        <v>83</v>
      </c>
      <c r="AY201" s="247" t="s">
        <v>139</v>
      </c>
    </row>
    <row r="202" s="2" customFormat="1" ht="24.15" customHeight="1">
      <c r="A202" s="40"/>
      <c r="B202" s="41"/>
      <c r="C202" s="248" t="s">
        <v>491</v>
      </c>
      <c r="D202" s="248" t="s">
        <v>220</v>
      </c>
      <c r="E202" s="249" t="s">
        <v>492</v>
      </c>
      <c r="F202" s="250" t="s">
        <v>493</v>
      </c>
      <c r="G202" s="251" t="s">
        <v>346</v>
      </c>
      <c r="H202" s="252">
        <v>9</v>
      </c>
      <c r="I202" s="253"/>
      <c r="J202" s="254">
        <f>ROUND(I202*H202,2)</f>
        <v>0</v>
      </c>
      <c r="K202" s="250" t="s">
        <v>19</v>
      </c>
      <c r="L202" s="255"/>
      <c r="M202" s="256" t="s">
        <v>19</v>
      </c>
      <c r="N202" s="257" t="s">
        <v>47</v>
      </c>
      <c r="O202" s="86"/>
      <c r="P202" s="216">
        <f>O202*H202</f>
        <v>0</v>
      </c>
      <c r="Q202" s="216">
        <v>0</v>
      </c>
      <c r="R202" s="216">
        <f>Q202*H202</f>
        <v>0</v>
      </c>
      <c r="S202" s="216">
        <v>0</v>
      </c>
      <c r="T202" s="217">
        <f>S202*H202</f>
        <v>0</v>
      </c>
      <c r="U202" s="40"/>
      <c r="V202" s="40"/>
      <c r="W202" s="40"/>
      <c r="X202" s="40"/>
      <c r="Y202" s="40"/>
      <c r="Z202" s="40"/>
      <c r="AA202" s="40"/>
      <c r="AB202" s="40"/>
      <c r="AC202" s="40"/>
      <c r="AD202" s="40"/>
      <c r="AE202" s="40"/>
      <c r="AR202" s="218" t="s">
        <v>214</v>
      </c>
      <c r="AT202" s="218" t="s">
        <v>220</v>
      </c>
      <c r="AU202" s="218" t="s">
        <v>85</v>
      </c>
      <c r="AY202" s="19" t="s">
        <v>139</v>
      </c>
      <c r="BE202" s="219">
        <f>IF(N202="základní",J202,0)</f>
        <v>0</v>
      </c>
      <c r="BF202" s="219">
        <f>IF(N202="snížená",J202,0)</f>
        <v>0</v>
      </c>
      <c r="BG202" s="219">
        <f>IF(N202="zákl. přenesená",J202,0)</f>
        <v>0</v>
      </c>
      <c r="BH202" s="219">
        <f>IF(N202="sníž. přenesená",J202,0)</f>
        <v>0</v>
      </c>
      <c r="BI202" s="219">
        <f>IF(N202="nulová",J202,0)</f>
        <v>0</v>
      </c>
      <c r="BJ202" s="19" t="s">
        <v>83</v>
      </c>
      <c r="BK202" s="219">
        <f>ROUND(I202*H202,2)</f>
        <v>0</v>
      </c>
      <c r="BL202" s="19" t="s">
        <v>155</v>
      </c>
      <c r="BM202" s="218" t="s">
        <v>494</v>
      </c>
    </row>
    <row r="203" s="13" customFormat="1">
      <c r="A203" s="13"/>
      <c r="B203" s="237"/>
      <c r="C203" s="238"/>
      <c r="D203" s="232" t="s">
        <v>192</v>
      </c>
      <c r="E203" s="239" t="s">
        <v>19</v>
      </c>
      <c r="F203" s="240" t="s">
        <v>495</v>
      </c>
      <c r="G203" s="238"/>
      <c r="H203" s="241">
        <v>8.9199999999999999</v>
      </c>
      <c r="I203" s="242"/>
      <c r="J203" s="238"/>
      <c r="K203" s="238"/>
      <c r="L203" s="243"/>
      <c r="M203" s="244"/>
      <c r="N203" s="245"/>
      <c r="O203" s="245"/>
      <c r="P203" s="245"/>
      <c r="Q203" s="245"/>
      <c r="R203" s="245"/>
      <c r="S203" s="245"/>
      <c r="T203" s="246"/>
      <c r="U203" s="13"/>
      <c r="V203" s="13"/>
      <c r="W203" s="13"/>
      <c r="X203" s="13"/>
      <c r="Y203" s="13"/>
      <c r="Z203" s="13"/>
      <c r="AA203" s="13"/>
      <c r="AB203" s="13"/>
      <c r="AC203" s="13"/>
      <c r="AD203" s="13"/>
      <c r="AE203" s="13"/>
      <c r="AT203" s="247" t="s">
        <v>192</v>
      </c>
      <c r="AU203" s="247" t="s">
        <v>85</v>
      </c>
      <c r="AV203" s="13" t="s">
        <v>85</v>
      </c>
      <c r="AW203" s="13" t="s">
        <v>35</v>
      </c>
      <c r="AX203" s="13" t="s">
        <v>76</v>
      </c>
      <c r="AY203" s="247" t="s">
        <v>139</v>
      </c>
    </row>
    <row r="204" s="16" customFormat="1">
      <c r="A204" s="16"/>
      <c r="B204" s="282"/>
      <c r="C204" s="283"/>
      <c r="D204" s="232" t="s">
        <v>192</v>
      </c>
      <c r="E204" s="284" t="s">
        <v>19</v>
      </c>
      <c r="F204" s="285" t="s">
        <v>335</v>
      </c>
      <c r="G204" s="283"/>
      <c r="H204" s="286">
        <v>8.9199999999999999</v>
      </c>
      <c r="I204" s="287"/>
      <c r="J204" s="283"/>
      <c r="K204" s="283"/>
      <c r="L204" s="288"/>
      <c r="M204" s="289"/>
      <c r="N204" s="290"/>
      <c r="O204" s="290"/>
      <c r="P204" s="290"/>
      <c r="Q204" s="290"/>
      <c r="R204" s="290"/>
      <c r="S204" s="290"/>
      <c r="T204" s="291"/>
      <c r="U204" s="16"/>
      <c r="V204" s="16"/>
      <c r="W204" s="16"/>
      <c r="X204" s="16"/>
      <c r="Y204" s="16"/>
      <c r="Z204" s="16"/>
      <c r="AA204" s="16"/>
      <c r="AB204" s="16"/>
      <c r="AC204" s="16"/>
      <c r="AD204" s="16"/>
      <c r="AE204" s="16"/>
      <c r="AT204" s="292" t="s">
        <v>192</v>
      </c>
      <c r="AU204" s="292" t="s">
        <v>85</v>
      </c>
      <c r="AV204" s="16" t="s">
        <v>150</v>
      </c>
      <c r="AW204" s="16" t="s">
        <v>35</v>
      </c>
      <c r="AX204" s="16" t="s">
        <v>76</v>
      </c>
      <c r="AY204" s="292" t="s">
        <v>139</v>
      </c>
    </row>
    <row r="205" s="13" customFormat="1">
      <c r="A205" s="13"/>
      <c r="B205" s="237"/>
      <c r="C205" s="238"/>
      <c r="D205" s="232" t="s">
        <v>192</v>
      </c>
      <c r="E205" s="239" t="s">
        <v>19</v>
      </c>
      <c r="F205" s="240" t="s">
        <v>496</v>
      </c>
      <c r="G205" s="238"/>
      <c r="H205" s="241">
        <v>9</v>
      </c>
      <c r="I205" s="242"/>
      <c r="J205" s="238"/>
      <c r="K205" s="238"/>
      <c r="L205" s="243"/>
      <c r="M205" s="244"/>
      <c r="N205" s="245"/>
      <c r="O205" s="245"/>
      <c r="P205" s="245"/>
      <c r="Q205" s="245"/>
      <c r="R205" s="245"/>
      <c r="S205" s="245"/>
      <c r="T205" s="246"/>
      <c r="U205" s="13"/>
      <c r="V205" s="13"/>
      <c r="W205" s="13"/>
      <c r="X205" s="13"/>
      <c r="Y205" s="13"/>
      <c r="Z205" s="13"/>
      <c r="AA205" s="13"/>
      <c r="AB205" s="13"/>
      <c r="AC205" s="13"/>
      <c r="AD205" s="13"/>
      <c r="AE205" s="13"/>
      <c r="AT205" s="247" t="s">
        <v>192</v>
      </c>
      <c r="AU205" s="247" t="s">
        <v>85</v>
      </c>
      <c r="AV205" s="13" t="s">
        <v>85</v>
      </c>
      <c r="AW205" s="13" t="s">
        <v>35</v>
      </c>
      <c r="AX205" s="13" t="s">
        <v>83</v>
      </c>
      <c r="AY205" s="247" t="s">
        <v>139</v>
      </c>
    </row>
    <row r="206" s="2" customFormat="1" ht="14.4" customHeight="1">
      <c r="A206" s="40"/>
      <c r="B206" s="41"/>
      <c r="C206" s="207" t="s">
        <v>497</v>
      </c>
      <c r="D206" s="207" t="s">
        <v>140</v>
      </c>
      <c r="E206" s="208" t="s">
        <v>498</v>
      </c>
      <c r="F206" s="209" t="s">
        <v>499</v>
      </c>
      <c r="G206" s="210" t="s">
        <v>217</v>
      </c>
      <c r="H206" s="211">
        <v>9.3200000000000003</v>
      </c>
      <c r="I206" s="212"/>
      <c r="J206" s="213">
        <f>ROUND(I206*H206,2)</f>
        <v>0</v>
      </c>
      <c r="K206" s="209" t="s">
        <v>374</v>
      </c>
      <c r="L206" s="46"/>
      <c r="M206" s="214" t="s">
        <v>19</v>
      </c>
      <c r="N206" s="215" t="s">
        <v>47</v>
      </c>
      <c r="O206" s="86"/>
      <c r="P206" s="216">
        <f>O206*H206</f>
        <v>0</v>
      </c>
      <c r="Q206" s="216">
        <v>0</v>
      </c>
      <c r="R206" s="216">
        <f>Q206*H206</f>
        <v>0</v>
      </c>
      <c r="S206" s="216">
        <v>0</v>
      </c>
      <c r="T206" s="217">
        <f>S206*H206</f>
        <v>0</v>
      </c>
      <c r="U206" s="40"/>
      <c r="V206" s="40"/>
      <c r="W206" s="40"/>
      <c r="X206" s="40"/>
      <c r="Y206" s="40"/>
      <c r="Z206" s="40"/>
      <c r="AA206" s="40"/>
      <c r="AB206" s="40"/>
      <c r="AC206" s="40"/>
      <c r="AD206" s="40"/>
      <c r="AE206" s="40"/>
      <c r="AR206" s="218" t="s">
        <v>155</v>
      </c>
      <c r="AT206" s="218" t="s">
        <v>140</v>
      </c>
      <c r="AU206" s="218" t="s">
        <v>85</v>
      </c>
      <c r="AY206" s="19" t="s">
        <v>139</v>
      </c>
      <c r="BE206" s="219">
        <f>IF(N206="základní",J206,0)</f>
        <v>0</v>
      </c>
      <c r="BF206" s="219">
        <f>IF(N206="snížená",J206,0)</f>
        <v>0</v>
      </c>
      <c r="BG206" s="219">
        <f>IF(N206="zákl. přenesená",J206,0)</f>
        <v>0</v>
      </c>
      <c r="BH206" s="219">
        <f>IF(N206="sníž. přenesená",J206,0)</f>
        <v>0</v>
      </c>
      <c r="BI206" s="219">
        <f>IF(N206="nulová",J206,0)</f>
        <v>0</v>
      </c>
      <c r="BJ206" s="19" t="s">
        <v>83</v>
      </c>
      <c r="BK206" s="219">
        <f>ROUND(I206*H206,2)</f>
        <v>0</v>
      </c>
      <c r="BL206" s="19" t="s">
        <v>155</v>
      </c>
      <c r="BM206" s="218" t="s">
        <v>500</v>
      </c>
    </row>
    <row r="207" s="2" customFormat="1">
      <c r="A207" s="40"/>
      <c r="B207" s="41"/>
      <c r="C207" s="42"/>
      <c r="D207" s="232" t="s">
        <v>186</v>
      </c>
      <c r="E207" s="42"/>
      <c r="F207" s="233" t="s">
        <v>501</v>
      </c>
      <c r="G207" s="42"/>
      <c r="H207" s="42"/>
      <c r="I207" s="234"/>
      <c r="J207" s="42"/>
      <c r="K207" s="42"/>
      <c r="L207" s="46"/>
      <c r="M207" s="235"/>
      <c r="N207" s="236"/>
      <c r="O207" s="86"/>
      <c r="P207" s="86"/>
      <c r="Q207" s="86"/>
      <c r="R207" s="86"/>
      <c r="S207" s="86"/>
      <c r="T207" s="87"/>
      <c r="U207" s="40"/>
      <c r="V207" s="40"/>
      <c r="W207" s="40"/>
      <c r="X207" s="40"/>
      <c r="Y207" s="40"/>
      <c r="Z207" s="40"/>
      <c r="AA207" s="40"/>
      <c r="AB207" s="40"/>
      <c r="AC207" s="40"/>
      <c r="AD207" s="40"/>
      <c r="AE207" s="40"/>
      <c r="AT207" s="19" t="s">
        <v>186</v>
      </c>
      <c r="AU207" s="19" t="s">
        <v>85</v>
      </c>
    </row>
    <row r="208" s="13" customFormat="1">
      <c r="A208" s="13"/>
      <c r="B208" s="237"/>
      <c r="C208" s="238"/>
      <c r="D208" s="232" t="s">
        <v>192</v>
      </c>
      <c r="E208" s="239" t="s">
        <v>19</v>
      </c>
      <c r="F208" s="240" t="s">
        <v>502</v>
      </c>
      <c r="G208" s="238"/>
      <c r="H208" s="241">
        <v>9.3200000000000003</v>
      </c>
      <c r="I208" s="242"/>
      <c r="J208" s="238"/>
      <c r="K208" s="238"/>
      <c r="L208" s="243"/>
      <c r="M208" s="244"/>
      <c r="N208" s="245"/>
      <c r="O208" s="245"/>
      <c r="P208" s="245"/>
      <c r="Q208" s="245"/>
      <c r="R208" s="245"/>
      <c r="S208" s="245"/>
      <c r="T208" s="246"/>
      <c r="U208" s="13"/>
      <c r="V208" s="13"/>
      <c r="W208" s="13"/>
      <c r="X208" s="13"/>
      <c r="Y208" s="13"/>
      <c r="Z208" s="13"/>
      <c r="AA208" s="13"/>
      <c r="AB208" s="13"/>
      <c r="AC208" s="13"/>
      <c r="AD208" s="13"/>
      <c r="AE208" s="13"/>
      <c r="AT208" s="247" t="s">
        <v>192</v>
      </c>
      <c r="AU208" s="247" t="s">
        <v>85</v>
      </c>
      <c r="AV208" s="13" t="s">
        <v>85</v>
      </c>
      <c r="AW208" s="13" t="s">
        <v>35</v>
      </c>
      <c r="AX208" s="13" t="s">
        <v>83</v>
      </c>
      <c r="AY208" s="247" t="s">
        <v>139</v>
      </c>
    </row>
    <row r="209" s="2" customFormat="1" ht="24.15" customHeight="1">
      <c r="A209" s="40"/>
      <c r="B209" s="41"/>
      <c r="C209" s="248" t="s">
        <v>503</v>
      </c>
      <c r="D209" s="248" t="s">
        <v>220</v>
      </c>
      <c r="E209" s="249" t="s">
        <v>504</v>
      </c>
      <c r="F209" s="250" t="s">
        <v>505</v>
      </c>
      <c r="G209" s="251" t="s">
        <v>346</v>
      </c>
      <c r="H209" s="252">
        <v>4</v>
      </c>
      <c r="I209" s="253"/>
      <c r="J209" s="254">
        <f>ROUND(I209*H209,2)</f>
        <v>0</v>
      </c>
      <c r="K209" s="250" t="s">
        <v>374</v>
      </c>
      <c r="L209" s="255"/>
      <c r="M209" s="256" t="s">
        <v>19</v>
      </c>
      <c r="N209" s="257" t="s">
        <v>47</v>
      </c>
      <c r="O209" s="86"/>
      <c r="P209" s="216">
        <f>O209*H209</f>
        <v>0</v>
      </c>
      <c r="Q209" s="216">
        <v>0.030700000000000002</v>
      </c>
      <c r="R209" s="216">
        <f>Q209*H209</f>
        <v>0.12280000000000001</v>
      </c>
      <c r="S209" s="216">
        <v>0</v>
      </c>
      <c r="T209" s="217">
        <f>S209*H209</f>
        <v>0</v>
      </c>
      <c r="U209" s="40"/>
      <c r="V209" s="40"/>
      <c r="W209" s="40"/>
      <c r="X209" s="40"/>
      <c r="Y209" s="40"/>
      <c r="Z209" s="40"/>
      <c r="AA209" s="40"/>
      <c r="AB209" s="40"/>
      <c r="AC209" s="40"/>
      <c r="AD209" s="40"/>
      <c r="AE209" s="40"/>
      <c r="AR209" s="218" t="s">
        <v>214</v>
      </c>
      <c r="AT209" s="218" t="s">
        <v>220</v>
      </c>
      <c r="AU209" s="218" t="s">
        <v>85</v>
      </c>
      <c r="AY209" s="19" t="s">
        <v>139</v>
      </c>
      <c r="BE209" s="219">
        <f>IF(N209="základní",J209,0)</f>
        <v>0</v>
      </c>
      <c r="BF209" s="219">
        <f>IF(N209="snížená",J209,0)</f>
        <v>0</v>
      </c>
      <c r="BG209" s="219">
        <f>IF(N209="zákl. přenesená",J209,0)</f>
        <v>0</v>
      </c>
      <c r="BH209" s="219">
        <f>IF(N209="sníž. přenesená",J209,0)</f>
        <v>0</v>
      </c>
      <c r="BI209" s="219">
        <f>IF(N209="nulová",J209,0)</f>
        <v>0</v>
      </c>
      <c r="BJ209" s="19" t="s">
        <v>83</v>
      </c>
      <c r="BK209" s="219">
        <f>ROUND(I209*H209,2)</f>
        <v>0</v>
      </c>
      <c r="BL209" s="19" t="s">
        <v>155</v>
      </c>
      <c r="BM209" s="218" t="s">
        <v>506</v>
      </c>
    </row>
    <row r="210" s="13" customFormat="1">
      <c r="A210" s="13"/>
      <c r="B210" s="237"/>
      <c r="C210" s="238"/>
      <c r="D210" s="232" t="s">
        <v>192</v>
      </c>
      <c r="E210" s="239" t="s">
        <v>19</v>
      </c>
      <c r="F210" s="240" t="s">
        <v>507</v>
      </c>
      <c r="G210" s="238"/>
      <c r="H210" s="241">
        <v>3.7280000000000002</v>
      </c>
      <c r="I210" s="242"/>
      <c r="J210" s="238"/>
      <c r="K210" s="238"/>
      <c r="L210" s="243"/>
      <c r="M210" s="244"/>
      <c r="N210" s="245"/>
      <c r="O210" s="245"/>
      <c r="P210" s="245"/>
      <c r="Q210" s="245"/>
      <c r="R210" s="245"/>
      <c r="S210" s="245"/>
      <c r="T210" s="246"/>
      <c r="U210" s="13"/>
      <c r="V210" s="13"/>
      <c r="W210" s="13"/>
      <c r="X210" s="13"/>
      <c r="Y210" s="13"/>
      <c r="Z210" s="13"/>
      <c r="AA210" s="13"/>
      <c r="AB210" s="13"/>
      <c r="AC210" s="13"/>
      <c r="AD210" s="13"/>
      <c r="AE210" s="13"/>
      <c r="AT210" s="247" t="s">
        <v>192</v>
      </c>
      <c r="AU210" s="247" t="s">
        <v>85</v>
      </c>
      <c r="AV210" s="13" t="s">
        <v>85</v>
      </c>
      <c r="AW210" s="13" t="s">
        <v>35</v>
      </c>
      <c r="AX210" s="13" t="s">
        <v>76</v>
      </c>
      <c r="AY210" s="247" t="s">
        <v>139</v>
      </c>
    </row>
    <row r="211" s="16" customFormat="1">
      <c r="A211" s="16"/>
      <c r="B211" s="282"/>
      <c r="C211" s="283"/>
      <c r="D211" s="232" t="s">
        <v>192</v>
      </c>
      <c r="E211" s="284" t="s">
        <v>19</v>
      </c>
      <c r="F211" s="285" t="s">
        <v>335</v>
      </c>
      <c r="G211" s="283"/>
      <c r="H211" s="286">
        <v>3.7280000000000002</v>
      </c>
      <c r="I211" s="287"/>
      <c r="J211" s="283"/>
      <c r="K211" s="283"/>
      <c r="L211" s="288"/>
      <c r="M211" s="289"/>
      <c r="N211" s="290"/>
      <c r="O211" s="290"/>
      <c r="P211" s="290"/>
      <c r="Q211" s="290"/>
      <c r="R211" s="290"/>
      <c r="S211" s="290"/>
      <c r="T211" s="291"/>
      <c r="U211" s="16"/>
      <c r="V211" s="16"/>
      <c r="W211" s="16"/>
      <c r="X211" s="16"/>
      <c r="Y211" s="16"/>
      <c r="Z211" s="16"/>
      <c r="AA211" s="16"/>
      <c r="AB211" s="16"/>
      <c r="AC211" s="16"/>
      <c r="AD211" s="16"/>
      <c r="AE211" s="16"/>
      <c r="AT211" s="292" t="s">
        <v>192</v>
      </c>
      <c r="AU211" s="292" t="s">
        <v>85</v>
      </c>
      <c r="AV211" s="16" t="s">
        <v>150</v>
      </c>
      <c r="AW211" s="16" t="s">
        <v>35</v>
      </c>
      <c r="AX211" s="16" t="s">
        <v>76</v>
      </c>
      <c r="AY211" s="292" t="s">
        <v>139</v>
      </c>
    </row>
    <row r="212" s="13" customFormat="1">
      <c r="A212" s="13"/>
      <c r="B212" s="237"/>
      <c r="C212" s="238"/>
      <c r="D212" s="232" t="s">
        <v>192</v>
      </c>
      <c r="E212" s="239" t="s">
        <v>19</v>
      </c>
      <c r="F212" s="240" t="s">
        <v>155</v>
      </c>
      <c r="G212" s="238"/>
      <c r="H212" s="241">
        <v>4</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192</v>
      </c>
      <c r="AU212" s="247" t="s">
        <v>85</v>
      </c>
      <c r="AV212" s="13" t="s">
        <v>85</v>
      </c>
      <c r="AW212" s="13" t="s">
        <v>35</v>
      </c>
      <c r="AX212" s="13" t="s">
        <v>83</v>
      </c>
      <c r="AY212" s="247" t="s">
        <v>139</v>
      </c>
    </row>
    <row r="213" s="2" customFormat="1" ht="14.4" customHeight="1">
      <c r="A213" s="40"/>
      <c r="B213" s="41"/>
      <c r="C213" s="207" t="s">
        <v>508</v>
      </c>
      <c r="D213" s="207" t="s">
        <v>140</v>
      </c>
      <c r="E213" s="208" t="s">
        <v>509</v>
      </c>
      <c r="F213" s="209" t="s">
        <v>510</v>
      </c>
      <c r="G213" s="210" t="s">
        <v>346</v>
      </c>
      <c r="H213" s="211">
        <v>1</v>
      </c>
      <c r="I213" s="212"/>
      <c r="J213" s="213">
        <f>ROUND(I213*H213,2)</f>
        <v>0</v>
      </c>
      <c r="K213" s="209" t="s">
        <v>374</v>
      </c>
      <c r="L213" s="46"/>
      <c r="M213" s="214" t="s">
        <v>19</v>
      </c>
      <c r="N213" s="215" t="s">
        <v>47</v>
      </c>
      <c r="O213" s="86"/>
      <c r="P213" s="216">
        <f>O213*H213</f>
        <v>0</v>
      </c>
      <c r="Q213" s="216">
        <v>0</v>
      </c>
      <c r="R213" s="216">
        <f>Q213*H213</f>
        <v>0</v>
      </c>
      <c r="S213" s="216">
        <v>0</v>
      </c>
      <c r="T213" s="217">
        <f>S213*H213</f>
        <v>0</v>
      </c>
      <c r="U213" s="40"/>
      <c r="V213" s="40"/>
      <c r="W213" s="40"/>
      <c r="X213" s="40"/>
      <c r="Y213" s="40"/>
      <c r="Z213" s="40"/>
      <c r="AA213" s="40"/>
      <c r="AB213" s="40"/>
      <c r="AC213" s="40"/>
      <c r="AD213" s="40"/>
      <c r="AE213" s="40"/>
      <c r="AR213" s="218" t="s">
        <v>155</v>
      </c>
      <c r="AT213" s="218" t="s">
        <v>140</v>
      </c>
      <c r="AU213" s="218" t="s">
        <v>85</v>
      </c>
      <c r="AY213" s="19" t="s">
        <v>139</v>
      </c>
      <c r="BE213" s="219">
        <f>IF(N213="základní",J213,0)</f>
        <v>0</v>
      </c>
      <c r="BF213" s="219">
        <f>IF(N213="snížená",J213,0)</f>
        <v>0</v>
      </c>
      <c r="BG213" s="219">
        <f>IF(N213="zákl. přenesená",J213,0)</f>
        <v>0</v>
      </c>
      <c r="BH213" s="219">
        <f>IF(N213="sníž. přenesená",J213,0)</f>
        <v>0</v>
      </c>
      <c r="BI213" s="219">
        <f>IF(N213="nulová",J213,0)</f>
        <v>0</v>
      </c>
      <c r="BJ213" s="19" t="s">
        <v>83</v>
      </c>
      <c r="BK213" s="219">
        <f>ROUND(I213*H213,2)</f>
        <v>0</v>
      </c>
      <c r="BL213" s="19" t="s">
        <v>155</v>
      </c>
      <c r="BM213" s="218" t="s">
        <v>511</v>
      </c>
    </row>
    <row r="214" s="2" customFormat="1">
      <c r="A214" s="40"/>
      <c r="B214" s="41"/>
      <c r="C214" s="42"/>
      <c r="D214" s="232" t="s">
        <v>186</v>
      </c>
      <c r="E214" s="42"/>
      <c r="F214" s="233" t="s">
        <v>512</v>
      </c>
      <c r="G214" s="42"/>
      <c r="H214" s="42"/>
      <c r="I214" s="234"/>
      <c r="J214" s="42"/>
      <c r="K214" s="42"/>
      <c r="L214" s="46"/>
      <c r="M214" s="235"/>
      <c r="N214" s="236"/>
      <c r="O214" s="86"/>
      <c r="P214" s="86"/>
      <c r="Q214" s="86"/>
      <c r="R214" s="86"/>
      <c r="S214" s="86"/>
      <c r="T214" s="87"/>
      <c r="U214" s="40"/>
      <c r="V214" s="40"/>
      <c r="W214" s="40"/>
      <c r="X214" s="40"/>
      <c r="Y214" s="40"/>
      <c r="Z214" s="40"/>
      <c r="AA214" s="40"/>
      <c r="AB214" s="40"/>
      <c r="AC214" s="40"/>
      <c r="AD214" s="40"/>
      <c r="AE214" s="40"/>
      <c r="AT214" s="19" t="s">
        <v>186</v>
      </c>
      <c r="AU214" s="19" t="s">
        <v>85</v>
      </c>
    </row>
    <row r="215" s="2" customFormat="1" ht="14.4" customHeight="1">
      <c r="A215" s="40"/>
      <c r="B215" s="41"/>
      <c r="C215" s="248" t="s">
        <v>513</v>
      </c>
      <c r="D215" s="248" t="s">
        <v>220</v>
      </c>
      <c r="E215" s="249" t="s">
        <v>514</v>
      </c>
      <c r="F215" s="250" t="s">
        <v>515</v>
      </c>
      <c r="G215" s="251" t="s">
        <v>346</v>
      </c>
      <c r="H215" s="252">
        <v>1</v>
      </c>
      <c r="I215" s="253"/>
      <c r="J215" s="254">
        <f>ROUND(I215*H215,2)</f>
        <v>0</v>
      </c>
      <c r="K215" s="250" t="s">
        <v>19</v>
      </c>
      <c r="L215" s="255"/>
      <c r="M215" s="256" t="s">
        <v>19</v>
      </c>
      <c r="N215" s="257" t="s">
        <v>47</v>
      </c>
      <c r="O215" s="86"/>
      <c r="P215" s="216">
        <f>O215*H215</f>
        <v>0</v>
      </c>
      <c r="Q215" s="216">
        <v>0</v>
      </c>
      <c r="R215" s="216">
        <f>Q215*H215</f>
        <v>0</v>
      </c>
      <c r="S215" s="216">
        <v>0</v>
      </c>
      <c r="T215" s="217">
        <f>S215*H215</f>
        <v>0</v>
      </c>
      <c r="U215" s="40"/>
      <c r="V215" s="40"/>
      <c r="W215" s="40"/>
      <c r="X215" s="40"/>
      <c r="Y215" s="40"/>
      <c r="Z215" s="40"/>
      <c r="AA215" s="40"/>
      <c r="AB215" s="40"/>
      <c r="AC215" s="40"/>
      <c r="AD215" s="40"/>
      <c r="AE215" s="40"/>
      <c r="AR215" s="218" t="s">
        <v>214</v>
      </c>
      <c r="AT215" s="218" t="s">
        <v>220</v>
      </c>
      <c r="AU215" s="218" t="s">
        <v>85</v>
      </c>
      <c r="AY215" s="19" t="s">
        <v>139</v>
      </c>
      <c r="BE215" s="219">
        <f>IF(N215="základní",J215,0)</f>
        <v>0</v>
      </c>
      <c r="BF215" s="219">
        <f>IF(N215="snížená",J215,0)</f>
        <v>0</v>
      </c>
      <c r="BG215" s="219">
        <f>IF(N215="zákl. přenesená",J215,0)</f>
        <v>0</v>
      </c>
      <c r="BH215" s="219">
        <f>IF(N215="sníž. přenesená",J215,0)</f>
        <v>0</v>
      </c>
      <c r="BI215" s="219">
        <f>IF(N215="nulová",J215,0)</f>
        <v>0</v>
      </c>
      <c r="BJ215" s="19" t="s">
        <v>83</v>
      </c>
      <c r="BK215" s="219">
        <f>ROUND(I215*H215,2)</f>
        <v>0</v>
      </c>
      <c r="BL215" s="19" t="s">
        <v>155</v>
      </c>
      <c r="BM215" s="218" t="s">
        <v>516</v>
      </c>
    </row>
    <row r="216" s="2" customFormat="1" ht="14.4" customHeight="1">
      <c r="A216" s="40"/>
      <c r="B216" s="41"/>
      <c r="C216" s="248" t="s">
        <v>517</v>
      </c>
      <c r="D216" s="248" t="s">
        <v>220</v>
      </c>
      <c r="E216" s="249" t="s">
        <v>518</v>
      </c>
      <c r="F216" s="250" t="s">
        <v>519</v>
      </c>
      <c r="G216" s="251" t="s">
        <v>346</v>
      </c>
      <c r="H216" s="252">
        <v>1</v>
      </c>
      <c r="I216" s="253"/>
      <c r="J216" s="254">
        <f>ROUND(I216*H216,2)</f>
        <v>0</v>
      </c>
      <c r="K216" s="250" t="s">
        <v>19</v>
      </c>
      <c r="L216" s="255"/>
      <c r="M216" s="256" t="s">
        <v>19</v>
      </c>
      <c r="N216" s="257" t="s">
        <v>47</v>
      </c>
      <c r="O216" s="86"/>
      <c r="P216" s="216">
        <f>O216*H216</f>
        <v>0</v>
      </c>
      <c r="Q216" s="216">
        <v>0</v>
      </c>
      <c r="R216" s="216">
        <f>Q216*H216</f>
        <v>0</v>
      </c>
      <c r="S216" s="216">
        <v>0</v>
      </c>
      <c r="T216" s="217">
        <f>S216*H216</f>
        <v>0</v>
      </c>
      <c r="U216" s="40"/>
      <c r="V216" s="40"/>
      <c r="W216" s="40"/>
      <c r="X216" s="40"/>
      <c r="Y216" s="40"/>
      <c r="Z216" s="40"/>
      <c r="AA216" s="40"/>
      <c r="AB216" s="40"/>
      <c r="AC216" s="40"/>
      <c r="AD216" s="40"/>
      <c r="AE216" s="40"/>
      <c r="AR216" s="218" t="s">
        <v>214</v>
      </c>
      <c r="AT216" s="218" t="s">
        <v>220</v>
      </c>
      <c r="AU216" s="218" t="s">
        <v>85</v>
      </c>
      <c r="AY216" s="19" t="s">
        <v>139</v>
      </c>
      <c r="BE216" s="219">
        <f>IF(N216="základní",J216,0)</f>
        <v>0</v>
      </c>
      <c r="BF216" s="219">
        <f>IF(N216="snížená",J216,0)</f>
        <v>0</v>
      </c>
      <c r="BG216" s="219">
        <f>IF(N216="zákl. přenesená",J216,0)</f>
        <v>0</v>
      </c>
      <c r="BH216" s="219">
        <f>IF(N216="sníž. přenesená",J216,0)</f>
        <v>0</v>
      </c>
      <c r="BI216" s="219">
        <f>IF(N216="nulová",J216,0)</f>
        <v>0</v>
      </c>
      <c r="BJ216" s="19" t="s">
        <v>83</v>
      </c>
      <c r="BK216" s="219">
        <f>ROUND(I216*H216,2)</f>
        <v>0</v>
      </c>
      <c r="BL216" s="19" t="s">
        <v>155</v>
      </c>
      <c r="BM216" s="218" t="s">
        <v>520</v>
      </c>
    </row>
    <row r="217" s="2" customFormat="1" ht="24.15" customHeight="1">
      <c r="A217" s="40"/>
      <c r="B217" s="41"/>
      <c r="C217" s="207" t="s">
        <v>521</v>
      </c>
      <c r="D217" s="207" t="s">
        <v>140</v>
      </c>
      <c r="E217" s="208" t="s">
        <v>522</v>
      </c>
      <c r="F217" s="209" t="s">
        <v>523</v>
      </c>
      <c r="G217" s="210" t="s">
        <v>184</v>
      </c>
      <c r="H217" s="211">
        <v>14.327999999999999</v>
      </c>
      <c r="I217" s="212"/>
      <c r="J217" s="213">
        <f>ROUND(I217*H217,2)</f>
        <v>0</v>
      </c>
      <c r="K217" s="209" t="s">
        <v>374</v>
      </c>
      <c r="L217" s="46"/>
      <c r="M217" s="214" t="s">
        <v>19</v>
      </c>
      <c r="N217" s="215" t="s">
        <v>47</v>
      </c>
      <c r="O217" s="86"/>
      <c r="P217" s="216">
        <f>O217*H217</f>
        <v>0</v>
      </c>
      <c r="Q217" s="216">
        <v>0.35283999999999999</v>
      </c>
      <c r="R217" s="216">
        <f>Q217*H217</f>
        <v>5.0554915199999995</v>
      </c>
      <c r="S217" s="216">
        <v>0</v>
      </c>
      <c r="T217" s="217">
        <f>S217*H217</f>
        <v>0</v>
      </c>
      <c r="U217" s="40"/>
      <c r="V217" s="40"/>
      <c r="W217" s="40"/>
      <c r="X217" s="40"/>
      <c r="Y217" s="40"/>
      <c r="Z217" s="40"/>
      <c r="AA217" s="40"/>
      <c r="AB217" s="40"/>
      <c r="AC217" s="40"/>
      <c r="AD217" s="40"/>
      <c r="AE217" s="40"/>
      <c r="AR217" s="218" t="s">
        <v>155</v>
      </c>
      <c r="AT217" s="218" t="s">
        <v>140</v>
      </c>
      <c r="AU217" s="218" t="s">
        <v>85</v>
      </c>
      <c r="AY217" s="19" t="s">
        <v>139</v>
      </c>
      <c r="BE217" s="219">
        <f>IF(N217="základní",J217,0)</f>
        <v>0</v>
      </c>
      <c r="BF217" s="219">
        <f>IF(N217="snížená",J217,0)</f>
        <v>0</v>
      </c>
      <c r="BG217" s="219">
        <f>IF(N217="zákl. přenesená",J217,0)</f>
        <v>0</v>
      </c>
      <c r="BH217" s="219">
        <f>IF(N217="sníž. přenesená",J217,0)</f>
        <v>0</v>
      </c>
      <c r="BI217" s="219">
        <f>IF(N217="nulová",J217,0)</f>
        <v>0</v>
      </c>
      <c r="BJ217" s="19" t="s">
        <v>83</v>
      </c>
      <c r="BK217" s="219">
        <f>ROUND(I217*H217,2)</f>
        <v>0</v>
      </c>
      <c r="BL217" s="19" t="s">
        <v>155</v>
      </c>
      <c r="BM217" s="218" t="s">
        <v>524</v>
      </c>
    </row>
    <row r="218" s="2" customFormat="1">
      <c r="A218" s="40"/>
      <c r="B218" s="41"/>
      <c r="C218" s="42"/>
      <c r="D218" s="232" t="s">
        <v>186</v>
      </c>
      <c r="E218" s="42"/>
      <c r="F218" s="233" t="s">
        <v>525</v>
      </c>
      <c r="G218" s="42"/>
      <c r="H218" s="42"/>
      <c r="I218" s="234"/>
      <c r="J218" s="42"/>
      <c r="K218" s="42"/>
      <c r="L218" s="46"/>
      <c r="M218" s="235"/>
      <c r="N218" s="236"/>
      <c r="O218" s="86"/>
      <c r="P218" s="86"/>
      <c r="Q218" s="86"/>
      <c r="R218" s="86"/>
      <c r="S218" s="86"/>
      <c r="T218" s="87"/>
      <c r="U218" s="40"/>
      <c r="V218" s="40"/>
      <c r="W218" s="40"/>
      <c r="X218" s="40"/>
      <c r="Y218" s="40"/>
      <c r="Z218" s="40"/>
      <c r="AA218" s="40"/>
      <c r="AB218" s="40"/>
      <c r="AC218" s="40"/>
      <c r="AD218" s="40"/>
      <c r="AE218" s="40"/>
      <c r="AT218" s="19" t="s">
        <v>186</v>
      </c>
      <c r="AU218" s="19" t="s">
        <v>85</v>
      </c>
    </row>
    <row r="219" s="15" customFormat="1">
      <c r="A219" s="15"/>
      <c r="B219" s="272"/>
      <c r="C219" s="273"/>
      <c r="D219" s="232" t="s">
        <v>192</v>
      </c>
      <c r="E219" s="274" t="s">
        <v>19</v>
      </c>
      <c r="F219" s="275" t="s">
        <v>395</v>
      </c>
      <c r="G219" s="273"/>
      <c r="H219" s="274" t="s">
        <v>19</v>
      </c>
      <c r="I219" s="276"/>
      <c r="J219" s="273"/>
      <c r="K219" s="273"/>
      <c r="L219" s="277"/>
      <c r="M219" s="278"/>
      <c r="N219" s="279"/>
      <c r="O219" s="279"/>
      <c r="P219" s="279"/>
      <c r="Q219" s="279"/>
      <c r="R219" s="279"/>
      <c r="S219" s="279"/>
      <c r="T219" s="280"/>
      <c r="U219" s="15"/>
      <c r="V219" s="15"/>
      <c r="W219" s="15"/>
      <c r="X219" s="15"/>
      <c r="Y219" s="15"/>
      <c r="Z219" s="15"/>
      <c r="AA219" s="15"/>
      <c r="AB219" s="15"/>
      <c r="AC219" s="15"/>
      <c r="AD219" s="15"/>
      <c r="AE219" s="15"/>
      <c r="AT219" s="281" t="s">
        <v>192</v>
      </c>
      <c r="AU219" s="281" t="s">
        <v>85</v>
      </c>
      <c r="AV219" s="15" t="s">
        <v>83</v>
      </c>
      <c r="AW219" s="15" t="s">
        <v>35</v>
      </c>
      <c r="AX219" s="15" t="s">
        <v>76</v>
      </c>
      <c r="AY219" s="281" t="s">
        <v>139</v>
      </c>
    </row>
    <row r="220" s="13" customFormat="1">
      <c r="A220" s="13"/>
      <c r="B220" s="237"/>
      <c r="C220" s="238"/>
      <c r="D220" s="232" t="s">
        <v>192</v>
      </c>
      <c r="E220" s="239" t="s">
        <v>19</v>
      </c>
      <c r="F220" s="240" t="s">
        <v>448</v>
      </c>
      <c r="G220" s="238"/>
      <c r="H220" s="241">
        <v>2.3300000000000001</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192</v>
      </c>
      <c r="AU220" s="247" t="s">
        <v>85</v>
      </c>
      <c r="AV220" s="13" t="s">
        <v>85</v>
      </c>
      <c r="AW220" s="13" t="s">
        <v>35</v>
      </c>
      <c r="AX220" s="13" t="s">
        <v>76</v>
      </c>
      <c r="AY220" s="247" t="s">
        <v>139</v>
      </c>
    </row>
    <row r="221" s="13" customFormat="1">
      <c r="A221" s="13"/>
      <c r="B221" s="237"/>
      <c r="C221" s="238"/>
      <c r="D221" s="232" t="s">
        <v>192</v>
      </c>
      <c r="E221" s="239" t="s">
        <v>19</v>
      </c>
      <c r="F221" s="240" t="s">
        <v>526</v>
      </c>
      <c r="G221" s="238"/>
      <c r="H221" s="241">
        <v>2.4199999999999999</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192</v>
      </c>
      <c r="AU221" s="247" t="s">
        <v>85</v>
      </c>
      <c r="AV221" s="13" t="s">
        <v>85</v>
      </c>
      <c r="AW221" s="13" t="s">
        <v>35</v>
      </c>
      <c r="AX221" s="13" t="s">
        <v>76</v>
      </c>
      <c r="AY221" s="247" t="s">
        <v>139</v>
      </c>
    </row>
    <row r="222" s="13" customFormat="1">
      <c r="A222" s="13"/>
      <c r="B222" s="237"/>
      <c r="C222" s="238"/>
      <c r="D222" s="232" t="s">
        <v>192</v>
      </c>
      <c r="E222" s="239" t="s">
        <v>19</v>
      </c>
      <c r="F222" s="240" t="s">
        <v>527</v>
      </c>
      <c r="G222" s="238"/>
      <c r="H222" s="241">
        <v>2</v>
      </c>
      <c r="I222" s="242"/>
      <c r="J222" s="238"/>
      <c r="K222" s="238"/>
      <c r="L222" s="243"/>
      <c r="M222" s="244"/>
      <c r="N222" s="245"/>
      <c r="O222" s="245"/>
      <c r="P222" s="245"/>
      <c r="Q222" s="245"/>
      <c r="R222" s="245"/>
      <c r="S222" s="245"/>
      <c r="T222" s="246"/>
      <c r="U222" s="13"/>
      <c r="V222" s="13"/>
      <c r="W222" s="13"/>
      <c r="X222" s="13"/>
      <c r="Y222" s="13"/>
      <c r="Z222" s="13"/>
      <c r="AA222" s="13"/>
      <c r="AB222" s="13"/>
      <c r="AC222" s="13"/>
      <c r="AD222" s="13"/>
      <c r="AE222" s="13"/>
      <c r="AT222" s="247" t="s">
        <v>192</v>
      </c>
      <c r="AU222" s="247" t="s">
        <v>85</v>
      </c>
      <c r="AV222" s="13" t="s">
        <v>85</v>
      </c>
      <c r="AW222" s="13" t="s">
        <v>35</v>
      </c>
      <c r="AX222" s="13" t="s">
        <v>76</v>
      </c>
      <c r="AY222" s="247" t="s">
        <v>139</v>
      </c>
    </row>
    <row r="223" s="13" customFormat="1">
      <c r="A223" s="13"/>
      <c r="B223" s="237"/>
      <c r="C223" s="238"/>
      <c r="D223" s="232" t="s">
        <v>192</v>
      </c>
      <c r="E223" s="239" t="s">
        <v>19</v>
      </c>
      <c r="F223" s="240" t="s">
        <v>528</v>
      </c>
      <c r="G223" s="238"/>
      <c r="H223" s="241">
        <v>1.5</v>
      </c>
      <c r="I223" s="242"/>
      <c r="J223" s="238"/>
      <c r="K223" s="238"/>
      <c r="L223" s="243"/>
      <c r="M223" s="244"/>
      <c r="N223" s="245"/>
      <c r="O223" s="245"/>
      <c r="P223" s="245"/>
      <c r="Q223" s="245"/>
      <c r="R223" s="245"/>
      <c r="S223" s="245"/>
      <c r="T223" s="246"/>
      <c r="U223" s="13"/>
      <c r="V223" s="13"/>
      <c r="W223" s="13"/>
      <c r="X223" s="13"/>
      <c r="Y223" s="13"/>
      <c r="Z223" s="13"/>
      <c r="AA223" s="13"/>
      <c r="AB223" s="13"/>
      <c r="AC223" s="13"/>
      <c r="AD223" s="13"/>
      <c r="AE223" s="13"/>
      <c r="AT223" s="247" t="s">
        <v>192</v>
      </c>
      <c r="AU223" s="247" t="s">
        <v>85</v>
      </c>
      <c r="AV223" s="13" t="s">
        <v>85</v>
      </c>
      <c r="AW223" s="13" t="s">
        <v>35</v>
      </c>
      <c r="AX223" s="13" t="s">
        <v>76</v>
      </c>
      <c r="AY223" s="247" t="s">
        <v>139</v>
      </c>
    </row>
    <row r="224" s="13" customFormat="1">
      <c r="A224" s="13"/>
      <c r="B224" s="237"/>
      <c r="C224" s="238"/>
      <c r="D224" s="232" t="s">
        <v>192</v>
      </c>
      <c r="E224" s="239" t="s">
        <v>19</v>
      </c>
      <c r="F224" s="240" t="s">
        <v>529</v>
      </c>
      <c r="G224" s="238"/>
      <c r="H224" s="241">
        <v>3</v>
      </c>
      <c r="I224" s="242"/>
      <c r="J224" s="238"/>
      <c r="K224" s="238"/>
      <c r="L224" s="243"/>
      <c r="M224" s="244"/>
      <c r="N224" s="245"/>
      <c r="O224" s="245"/>
      <c r="P224" s="245"/>
      <c r="Q224" s="245"/>
      <c r="R224" s="245"/>
      <c r="S224" s="245"/>
      <c r="T224" s="246"/>
      <c r="U224" s="13"/>
      <c r="V224" s="13"/>
      <c r="W224" s="13"/>
      <c r="X224" s="13"/>
      <c r="Y224" s="13"/>
      <c r="Z224" s="13"/>
      <c r="AA224" s="13"/>
      <c r="AB224" s="13"/>
      <c r="AC224" s="13"/>
      <c r="AD224" s="13"/>
      <c r="AE224" s="13"/>
      <c r="AT224" s="247" t="s">
        <v>192</v>
      </c>
      <c r="AU224" s="247" t="s">
        <v>85</v>
      </c>
      <c r="AV224" s="13" t="s">
        <v>85</v>
      </c>
      <c r="AW224" s="13" t="s">
        <v>35</v>
      </c>
      <c r="AX224" s="13" t="s">
        <v>76</v>
      </c>
      <c r="AY224" s="247" t="s">
        <v>139</v>
      </c>
    </row>
    <row r="225" s="13" customFormat="1">
      <c r="A225" s="13"/>
      <c r="B225" s="237"/>
      <c r="C225" s="238"/>
      <c r="D225" s="232" t="s">
        <v>192</v>
      </c>
      <c r="E225" s="239" t="s">
        <v>19</v>
      </c>
      <c r="F225" s="240" t="s">
        <v>530</v>
      </c>
      <c r="G225" s="238"/>
      <c r="H225" s="241">
        <v>3.0779999999999998</v>
      </c>
      <c r="I225" s="242"/>
      <c r="J225" s="238"/>
      <c r="K225" s="238"/>
      <c r="L225" s="243"/>
      <c r="M225" s="244"/>
      <c r="N225" s="245"/>
      <c r="O225" s="245"/>
      <c r="P225" s="245"/>
      <c r="Q225" s="245"/>
      <c r="R225" s="245"/>
      <c r="S225" s="245"/>
      <c r="T225" s="246"/>
      <c r="U225" s="13"/>
      <c r="V225" s="13"/>
      <c r="W225" s="13"/>
      <c r="X225" s="13"/>
      <c r="Y225" s="13"/>
      <c r="Z225" s="13"/>
      <c r="AA225" s="13"/>
      <c r="AB225" s="13"/>
      <c r="AC225" s="13"/>
      <c r="AD225" s="13"/>
      <c r="AE225" s="13"/>
      <c r="AT225" s="247" t="s">
        <v>192</v>
      </c>
      <c r="AU225" s="247" t="s">
        <v>85</v>
      </c>
      <c r="AV225" s="13" t="s">
        <v>85</v>
      </c>
      <c r="AW225" s="13" t="s">
        <v>35</v>
      </c>
      <c r="AX225" s="13" t="s">
        <v>76</v>
      </c>
      <c r="AY225" s="247" t="s">
        <v>139</v>
      </c>
    </row>
    <row r="226" s="14" customFormat="1">
      <c r="A226" s="14"/>
      <c r="B226" s="261"/>
      <c r="C226" s="262"/>
      <c r="D226" s="232" t="s">
        <v>192</v>
      </c>
      <c r="E226" s="263" t="s">
        <v>19</v>
      </c>
      <c r="F226" s="264" t="s">
        <v>271</v>
      </c>
      <c r="G226" s="262"/>
      <c r="H226" s="265">
        <v>14.327999999999999</v>
      </c>
      <c r="I226" s="266"/>
      <c r="J226" s="262"/>
      <c r="K226" s="262"/>
      <c r="L226" s="267"/>
      <c r="M226" s="268"/>
      <c r="N226" s="269"/>
      <c r="O226" s="269"/>
      <c r="P226" s="269"/>
      <c r="Q226" s="269"/>
      <c r="R226" s="269"/>
      <c r="S226" s="269"/>
      <c r="T226" s="270"/>
      <c r="U226" s="14"/>
      <c r="V226" s="14"/>
      <c r="W226" s="14"/>
      <c r="X226" s="14"/>
      <c r="Y226" s="14"/>
      <c r="Z226" s="14"/>
      <c r="AA226" s="14"/>
      <c r="AB226" s="14"/>
      <c r="AC226" s="14"/>
      <c r="AD226" s="14"/>
      <c r="AE226" s="14"/>
      <c r="AT226" s="271" t="s">
        <v>192</v>
      </c>
      <c r="AU226" s="271" t="s">
        <v>85</v>
      </c>
      <c r="AV226" s="14" t="s">
        <v>155</v>
      </c>
      <c r="AW226" s="14" t="s">
        <v>35</v>
      </c>
      <c r="AX226" s="14" t="s">
        <v>83</v>
      </c>
      <c r="AY226" s="271" t="s">
        <v>139</v>
      </c>
    </row>
    <row r="227" s="2" customFormat="1" ht="24.15" customHeight="1">
      <c r="A227" s="40"/>
      <c r="B227" s="41"/>
      <c r="C227" s="207" t="s">
        <v>531</v>
      </c>
      <c r="D227" s="207" t="s">
        <v>140</v>
      </c>
      <c r="E227" s="208" t="s">
        <v>532</v>
      </c>
      <c r="F227" s="209" t="s">
        <v>533</v>
      </c>
      <c r="G227" s="210" t="s">
        <v>217</v>
      </c>
      <c r="H227" s="211">
        <v>19.879999999999999</v>
      </c>
      <c r="I227" s="212"/>
      <c r="J227" s="213">
        <f>ROUND(I227*H227,2)</f>
        <v>0</v>
      </c>
      <c r="K227" s="209" t="s">
        <v>374</v>
      </c>
      <c r="L227" s="46"/>
      <c r="M227" s="214" t="s">
        <v>19</v>
      </c>
      <c r="N227" s="215" t="s">
        <v>47</v>
      </c>
      <c r="O227" s="86"/>
      <c r="P227" s="216">
        <f>O227*H227</f>
        <v>0</v>
      </c>
      <c r="Q227" s="216">
        <v>0.046339999999999999</v>
      </c>
      <c r="R227" s="216">
        <f>Q227*H227</f>
        <v>0.92123919999999992</v>
      </c>
      <c r="S227" s="216">
        <v>0</v>
      </c>
      <c r="T227" s="217">
        <f>S227*H227</f>
        <v>0</v>
      </c>
      <c r="U227" s="40"/>
      <c r="V227" s="40"/>
      <c r="W227" s="40"/>
      <c r="X227" s="40"/>
      <c r="Y227" s="40"/>
      <c r="Z227" s="40"/>
      <c r="AA227" s="40"/>
      <c r="AB227" s="40"/>
      <c r="AC227" s="40"/>
      <c r="AD227" s="40"/>
      <c r="AE227" s="40"/>
      <c r="AR227" s="218" t="s">
        <v>155</v>
      </c>
      <c r="AT227" s="218" t="s">
        <v>140</v>
      </c>
      <c r="AU227" s="218" t="s">
        <v>85</v>
      </c>
      <c r="AY227" s="19" t="s">
        <v>139</v>
      </c>
      <c r="BE227" s="219">
        <f>IF(N227="základní",J227,0)</f>
        <v>0</v>
      </c>
      <c r="BF227" s="219">
        <f>IF(N227="snížená",J227,0)</f>
        <v>0</v>
      </c>
      <c r="BG227" s="219">
        <f>IF(N227="zákl. přenesená",J227,0)</f>
        <v>0</v>
      </c>
      <c r="BH227" s="219">
        <f>IF(N227="sníž. přenesená",J227,0)</f>
        <v>0</v>
      </c>
      <c r="BI227" s="219">
        <f>IF(N227="nulová",J227,0)</f>
        <v>0</v>
      </c>
      <c r="BJ227" s="19" t="s">
        <v>83</v>
      </c>
      <c r="BK227" s="219">
        <f>ROUND(I227*H227,2)</f>
        <v>0</v>
      </c>
      <c r="BL227" s="19" t="s">
        <v>155</v>
      </c>
      <c r="BM227" s="218" t="s">
        <v>534</v>
      </c>
    </row>
    <row r="228" s="2" customFormat="1">
      <c r="A228" s="40"/>
      <c r="B228" s="41"/>
      <c r="C228" s="42"/>
      <c r="D228" s="232" t="s">
        <v>186</v>
      </c>
      <c r="E228" s="42"/>
      <c r="F228" s="233" t="s">
        <v>525</v>
      </c>
      <c r="G228" s="42"/>
      <c r="H228" s="42"/>
      <c r="I228" s="234"/>
      <c r="J228" s="42"/>
      <c r="K228" s="42"/>
      <c r="L228" s="46"/>
      <c r="M228" s="235"/>
      <c r="N228" s="236"/>
      <c r="O228" s="86"/>
      <c r="P228" s="86"/>
      <c r="Q228" s="86"/>
      <c r="R228" s="86"/>
      <c r="S228" s="86"/>
      <c r="T228" s="87"/>
      <c r="U228" s="40"/>
      <c r="V228" s="40"/>
      <c r="W228" s="40"/>
      <c r="X228" s="40"/>
      <c r="Y228" s="40"/>
      <c r="Z228" s="40"/>
      <c r="AA228" s="40"/>
      <c r="AB228" s="40"/>
      <c r="AC228" s="40"/>
      <c r="AD228" s="40"/>
      <c r="AE228" s="40"/>
      <c r="AT228" s="19" t="s">
        <v>186</v>
      </c>
      <c r="AU228" s="19" t="s">
        <v>85</v>
      </c>
    </row>
    <row r="229" s="15" customFormat="1">
      <c r="A229" s="15"/>
      <c r="B229" s="272"/>
      <c r="C229" s="273"/>
      <c r="D229" s="232" t="s">
        <v>192</v>
      </c>
      <c r="E229" s="274" t="s">
        <v>19</v>
      </c>
      <c r="F229" s="275" t="s">
        <v>395</v>
      </c>
      <c r="G229" s="273"/>
      <c r="H229" s="274" t="s">
        <v>19</v>
      </c>
      <c r="I229" s="276"/>
      <c r="J229" s="273"/>
      <c r="K229" s="273"/>
      <c r="L229" s="277"/>
      <c r="M229" s="278"/>
      <c r="N229" s="279"/>
      <c r="O229" s="279"/>
      <c r="P229" s="279"/>
      <c r="Q229" s="279"/>
      <c r="R229" s="279"/>
      <c r="S229" s="279"/>
      <c r="T229" s="280"/>
      <c r="U229" s="15"/>
      <c r="V229" s="15"/>
      <c r="W229" s="15"/>
      <c r="X229" s="15"/>
      <c r="Y229" s="15"/>
      <c r="Z229" s="15"/>
      <c r="AA229" s="15"/>
      <c r="AB229" s="15"/>
      <c r="AC229" s="15"/>
      <c r="AD229" s="15"/>
      <c r="AE229" s="15"/>
      <c r="AT229" s="281" t="s">
        <v>192</v>
      </c>
      <c r="AU229" s="281" t="s">
        <v>85</v>
      </c>
      <c r="AV229" s="15" t="s">
        <v>83</v>
      </c>
      <c r="AW229" s="15" t="s">
        <v>35</v>
      </c>
      <c r="AX229" s="15" t="s">
        <v>76</v>
      </c>
      <c r="AY229" s="281" t="s">
        <v>139</v>
      </c>
    </row>
    <row r="230" s="13" customFormat="1">
      <c r="A230" s="13"/>
      <c r="B230" s="237"/>
      <c r="C230" s="238"/>
      <c r="D230" s="232" t="s">
        <v>192</v>
      </c>
      <c r="E230" s="239" t="s">
        <v>19</v>
      </c>
      <c r="F230" s="240" t="s">
        <v>535</v>
      </c>
      <c r="G230" s="238"/>
      <c r="H230" s="241">
        <v>19.879999999999999</v>
      </c>
      <c r="I230" s="242"/>
      <c r="J230" s="238"/>
      <c r="K230" s="238"/>
      <c r="L230" s="243"/>
      <c r="M230" s="244"/>
      <c r="N230" s="245"/>
      <c r="O230" s="245"/>
      <c r="P230" s="245"/>
      <c r="Q230" s="245"/>
      <c r="R230" s="245"/>
      <c r="S230" s="245"/>
      <c r="T230" s="246"/>
      <c r="U230" s="13"/>
      <c r="V230" s="13"/>
      <c r="W230" s="13"/>
      <c r="X230" s="13"/>
      <c r="Y230" s="13"/>
      <c r="Z230" s="13"/>
      <c r="AA230" s="13"/>
      <c r="AB230" s="13"/>
      <c r="AC230" s="13"/>
      <c r="AD230" s="13"/>
      <c r="AE230" s="13"/>
      <c r="AT230" s="247" t="s">
        <v>192</v>
      </c>
      <c r="AU230" s="247" t="s">
        <v>85</v>
      </c>
      <c r="AV230" s="13" t="s">
        <v>85</v>
      </c>
      <c r="AW230" s="13" t="s">
        <v>35</v>
      </c>
      <c r="AX230" s="13" t="s">
        <v>83</v>
      </c>
      <c r="AY230" s="247" t="s">
        <v>139</v>
      </c>
    </row>
    <row r="231" s="2" customFormat="1" ht="37.8" customHeight="1">
      <c r="A231" s="40"/>
      <c r="B231" s="41"/>
      <c r="C231" s="207" t="s">
        <v>536</v>
      </c>
      <c r="D231" s="207" t="s">
        <v>140</v>
      </c>
      <c r="E231" s="208" t="s">
        <v>537</v>
      </c>
      <c r="F231" s="209" t="s">
        <v>538</v>
      </c>
      <c r="G231" s="210" t="s">
        <v>184</v>
      </c>
      <c r="H231" s="211">
        <v>14.327999999999999</v>
      </c>
      <c r="I231" s="212"/>
      <c r="J231" s="213">
        <f>ROUND(I231*H231,2)</f>
        <v>0</v>
      </c>
      <c r="K231" s="209" t="s">
        <v>19</v>
      </c>
      <c r="L231" s="46"/>
      <c r="M231" s="214" t="s">
        <v>19</v>
      </c>
      <c r="N231" s="215" t="s">
        <v>47</v>
      </c>
      <c r="O231" s="86"/>
      <c r="P231" s="216">
        <f>O231*H231</f>
        <v>0</v>
      </c>
      <c r="Q231" s="216">
        <v>0.46117999999999998</v>
      </c>
      <c r="R231" s="216">
        <f>Q231*H231</f>
        <v>6.6077870399999998</v>
      </c>
      <c r="S231" s="216">
        <v>0</v>
      </c>
      <c r="T231" s="217">
        <f>S231*H231</f>
        <v>0</v>
      </c>
      <c r="U231" s="40"/>
      <c r="V231" s="40"/>
      <c r="W231" s="40"/>
      <c r="X231" s="40"/>
      <c r="Y231" s="40"/>
      <c r="Z231" s="40"/>
      <c r="AA231" s="40"/>
      <c r="AB231" s="40"/>
      <c r="AC231" s="40"/>
      <c r="AD231" s="40"/>
      <c r="AE231" s="40"/>
      <c r="AR231" s="218" t="s">
        <v>155</v>
      </c>
      <c r="AT231" s="218" t="s">
        <v>140</v>
      </c>
      <c r="AU231" s="218" t="s">
        <v>85</v>
      </c>
      <c r="AY231" s="19" t="s">
        <v>139</v>
      </c>
      <c r="BE231" s="219">
        <f>IF(N231="základní",J231,0)</f>
        <v>0</v>
      </c>
      <c r="BF231" s="219">
        <f>IF(N231="snížená",J231,0)</f>
        <v>0</v>
      </c>
      <c r="BG231" s="219">
        <f>IF(N231="zákl. přenesená",J231,0)</f>
        <v>0</v>
      </c>
      <c r="BH231" s="219">
        <f>IF(N231="sníž. přenesená",J231,0)</f>
        <v>0</v>
      </c>
      <c r="BI231" s="219">
        <f>IF(N231="nulová",J231,0)</f>
        <v>0</v>
      </c>
      <c r="BJ231" s="19" t="s">
        <v>83</v>
      </c>
      <c r="BK231" s="219">
        <f>ROUND(I231*H231,2)</f>
        <v>0</v>
      </c>
      <c r="BL231" s="19" t="s">
        <v>155</v>
      </c>
      <c r="BM231" s="218" t="s">
        <v>539</v>
      </c>
    </row>
    <row r="232" s="2" customFormat="1">
      <c r="A232" s="40"/>
      <c r="B232" s="41"/>
      <c r="C232" s="42"/>
      <c r="D232" s="232" t="s">
        <v>186</v>
      </c>
      <c r="E232" s="42"/>
      <c r="F232" s="233" t="s">
        <v>525</v>
      </c>
      <c r="G232" s="42"/>
      <c r="H232" s="42"/>
      <c r="I232" s="234"/>
      <c r="J232" s="42"/>
      <c r="K232" s="42"/>
      <c r="L232" s="46"/>
      <c r="M232" s="235"/>
      <c r="N232" s="236"/>
      <c r="O232" s="86"/>
      <c r="P232" s="86"/>
      <c r="Q232" s="86"/>
      <c r="R232" s="86"/>
      <c r="S232" s="86"/>
      <c r="T232" s="87"/>
      <c r="U232" s="40"/>
      <c r="V232" s="40"/>
      <c r="W232" s="40"/>
      <c r="X232" s="40"/>
      <c r="Y232" s="40"/>
      <c r="Z232" s="40"/>
      <c r="AA232" s="40"/>
      <c r="AB232" s="40"/>
      <c r="AC232" s="40"/>
      <c r="AD232" s="40"/>
      <c r="AE232" s="40"/>
      <c r="AT232" s="19" t="s">
        <v>186</v>
      </c>
      <c r="AU232" s="19" t="s">
        <v>85</v>
      </c>
    </row>
    <row r="233" s="11" customFormat="1" ht="22.8" customHeight="1">
      <c r="A233" s="11"/>
      <c r="B233" s="193"/>
      <c r="C233" s="194"/>
      <c r="D233" s="195" t="s">
        <v>75</v>
      </c>
      <c r="E233" s="230" t="s">
        <v>138</v>
      </c>
      <c r="F233" s="230" t="s">
        <v>194</v>
      </c>
      <c r="G233" s="194"/>
      <c r="H233" s="194"/>
      <c r="I233" s="197"/>
      <c r="J233" s="231">
        <f>BK233</f>
        <v>0</v>
      </c>
      <c r="K233" s="194"/>
      <c r="L233" s="199"/>
      <c r="M233" s="200"/>
      <c r="N233" s="201"/>
      <c r="O233" s="201"/>
      <c r="P233" s="202">
        <f>SUM(P234:P244)</f>
        <v>0</v>
      </c>
      <c r="Q233" s="201"/>
      <c r="R233" s="202">
        <f>SUM(R234:R244)</f>
        <v>42.239521249999996</v>
      </c>
      <c r="S233" s="201"/>
      <c r="T233" s="203">
        <f>SUM(T234:T244)</f>
        <v>0</v>
      </c>
      <c r="U233" s="11"/>
      <c r="V233" s="11"/>
      <c r="W233" s="11"/>
      <c r="X233" s="11"/>
      <c r="Y233" s="11"/>
      <c r="Z233" s="11"/>
      <c r="AA233" s="11"/>
      <c r="AB233" s="11"/>
      <c r="AC233" s="11"/>
      <c r="AD233" s="11"/>
      <c r="AE233" s="11"/>
      <c r="AR233" s="204" t="s">
        <v>83</v>
      </c>
      <c r="AT233" s="205" t="s">
        <v>75</v>
      </c>
      <c r="AU233" s="205" t="s">
        <v>83</v>
      </c>
      <c r="AY233" s="204" t="s">
        <v>139</v>
      </c>
      <c r="BK233" s="206">
        <f>SUM(BK234:BK244)</f>
        <v>0</v>
      </c>
    </row>
    <row r="234" s="2" customFormat="1" ht="14.4" customHeight="1">
      <c r="A234" s="40"/>
      <c r="B234" s="41"/>
      <c r="C234" s="207" t="s">
        <v>540</v>
      </c>
      <c r="D234" s="207" t="s">
        <v>140</v>
      </c>
      <c r="E234" s="208" t="s">
        <v>541</v>
      </c>
      <c r="F234" s="209" t="s">
        <v>542</v>
      </c>
      <c r="G234" s="210" t="s">
        <v>184</v>
      </c>
      <c r="H234" s="211">
        <v>42.784999999999997</v>
      </c>
      <c r="I234" s="212"/>
      <c r="J234" s="213">
        <f>ROUND(I234*H234,2)</f>
        <v>0</v>
      </c>
      <c r="K234" s="209" t="s">
        <v>374</v>
      </c>
      <c r="L234" s="46"/>
      <c r="M234" s="214" t="s">
        <v>19</v>
      </c>
      <c r="N234" s="215" t="s">
        <v>47</v>
      </c>
      <c r="O234" s="86"/>
      <c r="P234" s="216">
        <f>O234*H234</f>
        <v>0</v>
      </c>
      <c r="Q234" s="216">
        <v>0.68999999999999995</v>
      </c>
      <c r="R234" s="216">
        <f>Q234*H234</f>
        <v>29.521649999999994</v>
      </c>
      <c r="S234" s="216">
        <v>0</v>
      </c>
      <c r="T234" s="217">
        <f>S234*H234</f>
        <v>0</v>
      </c>
      <c r="U234" s="40"/>
      <c r="V234" s="40"/>
      <c r="W234" s="40"/>
      <c r="X234" s="40"/>
      <c r="Y234" s="40"/>
      <c r="Z234" s="40"/>
      <c r="AA234" s="40"/>
      <c r="AB234" s="40"/>
      <c r="AC234" s="40"/>
      <c r="AD234" s="40"/>
      <c r="AE234" s="40"/>
      <c r="AR234" s="218" t="s">
        <v>155</v>
      </c>
      <c r="AT234" s="218" t="s">
        <v>140</v>
      </c>
      <c r="AU234" s="218" t="s">
        <v>85</v>
      </c>
      <c r="AY234" s="19" t="s">
        <v>139</v>
      </c>
      <c r="BE234" s="219">
        <f>IF(N234="základní",J234,0)</f>
        <v>0</v>
      </c>
      <c r="BF234" s="219">
        <f>IF(N234="snížená",J234,0)</f>
        <v>0</v>
      </c>
      <c r="BG234" s="219">
        <f>IF(N234="zákl. přenesená",J234,0)</f>
        <v>0</v>
      </c>
      <c r="BH234" s="219">
        <f>IF(N234="sníž. přenesená",J234,0)</f>
        <v>0</v>
      </c>
      <c r="BI234" s="219">
        <f>IF(N234="nulová",J234,0)</f>
        <v>0</v>
      </c>
      <c r="BJ234" s="19" t="s">
        <v>83</v>
      </c>
      <c r="BK234" s="219">
        <f>ROUND(I234*H234,2)</f>
        <v>0</v>
      </c>
      <c r="BL234" s="19" t="s">
        <v>155</v>
      </c>
      <c r="BM234" s="218" t="s">
        <v>543</v>
      </c>
    </row>
    <row r="235" s="13" customFormat="1">
      <c r="A235" s="13"/>
      <c r="B235" s="237"/>
      <c r="C235" s="238"/>
      <c r="D235" s="232" t="s">
        <v>192</v>
      </c>
      <c r="E235" s="239" t="s">
        <v>19</v>
      </c>
      <c r="F235" s="240" t="s">
        <v>544</v>
      </c>
      <c r="G235" s="238"/>
      <c r="H235" s="241">
        <v>15.785</v>
      </c>
      <c r="I235" s="242"/>
      <c r="J235" s="238"/>
      <c r="K235" s="238"/>
      <c r="L235" s="243"/>
      <c r="M235" s="244"/>
      <c r="N235" s="245"/>
      <c r="O235" s="245"/>
      <c r="P235" s="245"/>
      <c r="Q235" s="245"/>
      <c r="R235" s="245"/>
      <c r="S235" s="245"/>
      <c r="T235" s="246"/>
      <c r="U235" s="13"/>
      <c r="V235" s="13"/>
      <c r="W235" s="13"/>
      <c r="X235" s="13"/>
      <c r="Y235" s="13"/>
      <c r="Z235" s="13"/>
      <c r="AA235" s="13"/>
      <c r="AB235" s="13"/>
      <c r="AC235" s="13"/>
      <c r="AD235" s="13"/>
      <c r="AE235" s="13"/>
      <c r="AT235" s="247" t="s">
        <v>192</v>
      </c>
      <c r="AU235" s="247" t="s">
        <v>85</v>
      </c>
      <c r="AV235" s="13" t="s">
        <v>85</v>
      </c>
      <c r="AW235" s="13" t="s">
        <v>35</v>
      </c>
      <c r="AX235" s="13" t="s">
        <v>76</v>
      </c>
      <c r="AY235" s="247" t="s">
        <v>139</v>
      </c>
    </row>
    <row r="236" s="13" customFormat="1">
      <c r="A236" s="13"/>
      <c r="B236" s="237"/>
      <c r="C236" s="238"/>
      <c r="D236" s="232" t="s">
        <v>192</v>
      </c>
      <c r="E236" s="239" t="s">
        <v>19</v>
      </c>
      <c r="F236" s="240" t="s">
        <v>545</v>
      </c>
      <c r="G236" s="238"/>
      <c r="H236" s="241">
        <v>27</v>
      </c>
      <c r="I236" s="242"/>
      <c r="J236" s="238"/>
      <c r="K236" s="238"/>
      <c r="L236" s="243"/>
      <c r="M236" s="244"/>
      <c r="N236" s="245"/>
      <c r="O236" s="245"/>
      <c r="P236" s="245"/>
      <c r="Q236" s="245"/>
      <c r="R236" s="245"/>
      <c r="S236" s="245"/>
      <c r="T236" s="246"/>
      <c r="U236" s="13"/>
      <c r="V236" s="13"/>
      <c r="W236" s="13"/>
      <c r="X236" s="13"/>
      <c r="Y236" s="13"/>
      <c r="Z236" s="13"/>
      <c r="AA236" s="13"/>
      <c r="AB236" s="13"/>
      <c r="AC236" s="13"/>
      <c r="AD236" s="13"/>
      <c r="AE236" s="13"/>
      <c r="AT236" s="247" t="s">
        <v>192</v>
      </c>
      <c r="AU236" s="247" t="s">
        <v>85</v>
      </c>
      <c r="AV236" s="13" t="s">
        <v>85</v>
      </c>
      <c r="AW236" s="13" t="s">
        <v>35</v>
      </c>
      <c r="AX236" s="13" t="s">
        <v>76</v>
      </c>
      <c r="AY236" s="247" t="s">
        <v>139</v>
      </c>
    </row>
    <row r="237" s="14" customFormat="1">
      <c r="A237" s="14"/>
      <c r="B237" s="261"/>
      <c r="C237" s="262"/>
      <c r="D237" s="232" t="s">
        <v>192</v>
      </c>
      <c r="E237" s="263" t="s">
        <v>19</v>
      </c>
      <c r="F237" s="264" t="s">
        <v>271</v>
      </c>
      <c r="G237" s="262"/>
      <c r="H237" s="265">
        <v>42.784999999999997</v>
      </c>
      <c r="I237" s="266"/>
      <c r="J237" s="262"/>
      <c r="K237" s="262"/>
      <c r="L237" s="267"/>
      <c r="M237" s="268"/>
      <c r="N237" s="269"/>
      <c r="O237" s="269"/>
      <c r="P237" s="269"/>
      <c r="Q237" s="269"/>
      <c r="R237" s="269"/>
      <c r="S237" s="269"/>
      <c r="T237" s="270"/>
      <c r="U237" s="14"/>
      <c r="V237" s="14"/>
      <c r="W237" s="14"/>
      <c r="X237" s="14"/>
      <c r="Y237" s="14"/>
      <c r="Z237" s="14"/>
      <c r="AA237" s="14"/>
      <c r="AB237" s="14"/>
      <c r="AC237" s="14"/>
      <c r="AD237" s="14"/>
      <c r="AE237" s="14"/>
      <c r="AT237" s="271" t="s">
        <v>192</v>
      </c>
      <c r="AU237" s="271" t="s">
        <v>85</v>
      </c>
      <c r="AV237" s="14" t="s">
        <v>155</v>
      </c>
      <c r="AW237" s="14" t="s">
        <v>35</v>
      </c>
      <c r="AX237" s="14" t="s">
        <v>83</v>
      </c>
      <c r="AY237" s="271" t="s">
        <v>139</v>
      </c>
    </row>
    <row r="238" s="2" customFormat="1" ht="24.15" customHeight="1">
      <c r="A238" s="40"/>
      <c r="B238" s="41"/>
      <c r="C238" s="207" t="s">
        <v>546</v>
      </c>
      <c r="D238" s="207" t="s">
        <v>140</v>
      </c>
      <c r="E238" s="208" t="s">
        <v>547</v>
      </c>
      <c r="F238" s="209" t="s">
        <v>548</v>
      </c>
      <c r="G238" s="210" t="s">
        <v>184</v>
      </c>
      <c r="H238" s="211">
        <v>44.585000000000001</v>
      </c>
      <c r="I238" s="212"/>
      <c r="J238" s="213">
        <f>ROUND(I238*H238,2)</f>
        <v>0</v>
      </c>
      <c r="K238" s="209" t="s">
        <v>374</v>
      </c>
      <c r="L238" s="46"/>
      <c r="M238" s="214" t="s">
        <v>19</v>
      </c>
      <c r="N238" s="215" t="s">
        <v>47</v>
      </c>
      <c r="O238" s="86"/>
      <c r="P238" s="216">
        <f>O238*H238</f>
        <v>0</v>
      </c>
      <c r="Q238" s="216">
        <v>0.10373</v>
      </c>
      <c r="R238" s="216">
        <f>Q238*H238</f>
        <v>4.6248020500000004</v>
      </c>
      <c r="S238" s="216">
        <v>0</v>
      </c>
      <c r="T238" s="217">
        <f>S238*H238</f>
        <v>0</v>
      </c>
      <c r="U238" s="40"/>
      <c r="V238" s="40"/>
      <c r="W238" s="40"/>
      <c r="X238" s="40"/>
      <c r="Y238" s="40"/>
      <c r="Z238" s="40"/>
      <c r="AA238" s="40"/>
      <c r="AB238" s="40"/>
      <c r="AC238" s="40"/>
      <c r="AD238" s="40"/>
      <c r="AE238" s="40"/>
      <c r="AR238" s="218" t="s">
        <v>155</v>
      </c>
      <c r="AT238" s="218" t="s">
        <v>140</v>
      </c>
      <c r="AU238" s="218" t="s">
        <v>85</v>
      </c>
      <c r="AY238" s="19" t="s">
        <v>139</v>
      </c>
      <c r="BE238" s="219">
        <f>IF(N238="základní",J238,0)</f>
        <v>0</v>
      </c>
      <c r="BF238" s="219">
        <f>IF(N238="snížená",J238,0)</f>
        <v>0</v>
      </c>
      <c r="BG238" s="219">
        <f>IF(N238="zákl. přenesená",J238,0)</f>
        <v>0</v>
      </c>
      <c r="BH238" s="219">
        <f>IF(N238="sníž. přenesená",J238,0)</f>
        <v>0</v>
      </c>
      <c r="BI238" s="219">
        <f>IF(N238="nulová",J238,0)</f>
        <v>0</v>
      </c>
      <c r="BJ238" s="19" t="s">
        <v>83</v>
      </c>
      <c r="BK238" s="219">
        <f>ROUND(I238*H238,2)</f>
        <v>0</v>
      </c>
      <c r="BL238" s="19" t="s">
        <v>155</v>
      </c>
      <c r="BM238" s="218" t="s">
        <v>549</v>
      </c>
    </row>
    <row r="239" s="2" customFormat="1">
      <c r="A239" s="40"/>
      <c r="B239" s="41"/>
      <c r="C239" s="42"/>
      <c r="D239" s="232" t="s">
        <v>186</v>
      </c>
      <c r="E239" s="42"/>
      <c r="F239" s="233" t="s">
        <v>207</v>
      </c>
      <c r="G239" s="42"/>
      <c r="H239" s="42"/>
      <c r="I239" s="234"/>
      <c r="J239" s="42"/>
      <c r="K239" s="42"/>
      <c r="L239" s="46"/>
      <c r="M239" s="235"/>
      <c r="N239" s="236"/>
      <c r="O239" s="86"/>
      <c r="P239" s="86"/>
      <c r="Q239" s="86"/>
      <c r="R239" s="86"/>
      <c r="S239" s="86"/>
      <c r="T239" s="87"/>
      <c r="U239" s="40"/>
      <c r="V239" s="40"/>
      <c r="W239" s="40"/>
      <c r="X239" s="40"/>
      <c r="Y239" s="40"/>
      <c r="Z239" s="40"/>
      <c r="AA239" s="40"/>
      <c r="AB239" s="40"/>
      <c r="AC239" s="40"/>
      <c r="AD239" s="40"/>
      <c r="AE239" s="40"/>
      <c r="AT239" s="19" t="s">
        <v>186</v>
      </c>
      <c r="AU239" s="19" t="s">
        <v>85</v>
      </c>
    </row>
    <row r="240" s="13" customFormat="1">
      <c r="A240" s="13"/>
      <c r="B240" s="237"/>
      <c r="C240" s="238"/>
      <c r="D240" s="232" t="s">
        <v>192</v>
      </c>
      <c r="E240" s="239" t="s">
        <v>19</v>
      </c>
      <c r="F240" s="240" t="s">
        <v>544</v>
      </c>
      <c r="G240" s="238"/>
      <c r="H240" s="241">
        <v>15.785</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192</v>
      </c>
      <c r="AU240" s="247" t="s">
        <v>85</v>
      </c>
      <c r="AV240" s="13" t="s">
        <v>85</v>
      </c>
      <c r="AW240" s="13" t="s">
        <v>35</v>
      </c>
      <c r="AX240" s="13" t="s">
        <v>76</v>
      </c>
      <c r="AY240" s="247" t="s">
        <v>139</v>
      </c>
    </row>
    <row r="241" s="13" customFormat="1">
      <c r="A241" s="13"/>
      <c r="B241" s="237"/>
      <c r="C241" s="238"/>
      <c r="D241" s="232" t="s">
        <v>192</v>
      </c>
      <c r="E241" s="239" t="s">
        <v>19</v>
      </c>
      <c r="F241" s="240" t="s">
        <v>377</v>
      </c>
      <c r="G241" s="238"/>
      <c r="H241" s="241">
        <v>28.800000000000001</v>
      </c>
      <c r="I241" s="242"/>
      <c r="J241" s="238"/>
      <c r="K241" s="238"/>
      <c r="L241" s="243"/>
      <c r="M241" s="244"/>
      <c r="N241" s="245"/>
      <c r="O241" s="245"/>
      <c r="P241" s="245"/>
      <c r="Q241" s="245"/>
      <c r="R241" s="245"/>
      <c r="S241" s="245"/>
      <c r="T241" s="246"/>
      <c r="U241" s="13"/>
      <c r="V241" s="13"/>
      <c r="W241" s="13"/>
      <c r="X241" s="13"/>
      <c r="Y241" s="13"/>
      <c r="Z241" s="13"/>
      <c r="AA241" s="13"/>
      <c r="AB241" s="13"/>
      <c r="AC241" s="13"/>
      <c r="AD241" s="13"/>
      <c r="AE241" s="13"/>
      <c r="AT241" s="247" t="s">
        <v>192</v>
      </c>
      <c r="AU241" s="247" t="s">
        <v>85</v>
      </c>
      <c r="AV241" s="13" t="s">
        <v>85</v>
      </c>
      <c r="AW241" s="13" t="s">
        <v>35</v>
      </c>
      <c r="AX241" s="13" t="s">
        <v>76</v>
      </c>
      <c r="AY241" s="247" t="s">
        <v>139</v>
      </c>
    </row>
    <row r="242" s="14" customFormat="1">
      <c r="A242" s="14"/>
      <c r="B242" s="261"/>
      <c r="C242" s="262"/>
      <c r="D242" s="232" t="s">
        <v>192</v>
      </c>
      <c r="E242" s="263" t="s">
        <v>19</v>
      </c>
      <c r="F242" s="264" t="s">
        <v>271</v>
      </c>
      <c r="G242" s="262"/>
      <c r="H242" s="265">
        <v>44.585000000000001</v>
      </c>
      <c r="I242" s="266"/>
      <c r="J242" s="262"/>
      <c r="K242" s="262"/>
      <c r="L242" s="267"/>
      <c r="M242" s="268"/>
      <c r="N242" s="269"/>
      <c r="O242" s="269"/>
      <c r="P242" s="269"/>
      <c r="Q242" s="269"/>
      <c r="R242" s="269"/>
      <c r="S242" s="269"/>
      <c r="T242" s="270"/>
      <c r="U242" s="14"/>
      <c r="V242" s="14"/>
      <c r="W242" s="14"/>
      <c r="X242" s="14"/>
      <c r="Y242" s="14"/>
      <c r="Z242" s="14"/>
      <c r="AA242" s="14"/>
      <c r="AB242" s="14"/>
      <c r="AC242" s="14"/>
      <c r="AD242" s="14"/>
      <c r="AE242" s="14"/>
      <c r="AT242" s="271" t="s">
        <v>192</v>
      </c>
      <c r="AU242" s="271" t="s">
        <v>85</v>
      </c>
      <c r="AV242" s="14" t="s">
        <v>155</v>
      </c>
      <c r="AW242" s="14" t="s">
        <v>35</v>
      </c>
      <c r="AX242" s="14" t="s">
        <v>83</v>
      </c>
      <c r="AY242" s="271" t="s">
        <v>139</v>
      </c>
    </row>
    <row r="243" s="2" customFormat="1" ht="24.15" customHeight="1">
      <c r="A243" s="40"/>
      <c r="B243" s="41"/>
      <c r="C243" s="207" t="s">
        <v>550</v>
      </c>
      <c r="D243" s="207" t="s">
        <v>140</v>
      </c>
      <c r="E243" s="208" t="s">
        <v>551</v>
      </c>
      <c r="F243" s="209" t="s">
        <v>552</v>
      </c>
      <c r="G243" s="210" t="s">
        <v>184</v>
      </c>
      <c r="H243" s="211">
        <v>44.585000000000001</v>
      </c>
      <c r="I243" s="212"/>
      <c r="J243" s="213">
        <f>ROUND(I243*H243,2)</f>
        <v>0</v>
      </c>
      <c r="K243" s="209" t="s">
        <v>374</v>
      </c>
      <c r="L243" s="46"/>
      <c r="M243" s="214" t="s">
        <v>19</v>
      </c>
      <c r="N243" s="215" t="s">
        <v>47</v>
      </c>
      <c r="O243" s="86"/>
      <c r="P243" s="216">
        <f>O243*H243</f>
        <v>0</v>
      </c>
      <c r="Q243" s="216">
        <v>0.18151999999999999</v>
      </c>
      <c r="R243" s="216">
        <f>Q243*H243</f>
        <v>8.0930692000000004</v>
      </c>
      <c r="S243" s="216">
        <v>0</v>
      </c>
      <c r="T243" s="217">
        <f>S243*H243</f>
        <v>0</v>
      </c>
      <c r="U243" s="40"/>
      <c r="V243" s="40"/>
      <c r="W243" s="40"/>
      <c r="X243" s="40"/>
      <c r="Y243" s="40"/>
      <c r="Z243" s="40"/>
      <c r="AA243" s="40"/>
      <c r="AB243" s="40"/>
      <c r="AC243" s="40"/>
      <c r="AD243" s="40"/>
      <c r="AE243" s="40"/>
      <c r="AR243" s="218" t="s">
        <v>155</v>
      </c>
      <c r="AT243" s="218" t="s">
        <v>140</v>
      </c>
      <c r="AU243" s="218" t="s">
        <v>85</v>
      </c>
      <c r="AY243" s="19" t="s">
        <v>139</v>
      </c>
      <c r="BE243" s="219">
        <f>IF(N243="základní",J243,0)</f>
        <v>0</v>
      </c>
      <c r="BF243" s="219">
        <f>IF(N243="snížená",J243,0)</f>
        <v>0</v>
      </c>
      <c r="BG243" s="219">
        <f>IF(N243="zákl. přenesená",J243,0)</f>
        <v>0</v>
      </c>
      <c r="BH243" s="219">
        <f>IF(N243="sníž. přenesená",J243,0)</f>
        <v>0</v>
      </c>
      <c r="BI243" s="219">
        <f>IF(N243="nulová",J243,0)</f>
        <v>0</v>
      </c>
      <c r="BJ243" s="19" t="s">
        <v>83</v>
      </c>
      <c r="BK243" s="219">
        <f>ROUND(I243*H243,2)</f>
        <v>0</v>
      </c>
      <c r="BL243" s="19" t="s">
        <v>155</v>
      </c>
      <c r="BM243" s="218" t="s">
        <v>553</v>
      </c>
    </row>
    <row r="244" s="2" customFormat="1">
      <c r="A244" s="40"/>
      <c r="B244" s="41"/>
      <c r="C244" s="42"/>
      <c r="D244" s="232" t="s">
        <v>186</v>
      </c>
      <c r="E244" s="42"/>
      <c r="F244" s="233" t="s">
        <v>554</v>
      </c>
      <c r="G244" s="42"/>
      <c r="H244" s="42"/>
      <c r="I244" s="234"/>
      <c r="J244" s="42"/>
      <c r="K244" s="42"/>
      <c r="L244" s="46"/>
      <c r="M244" s="235"/>
      <c r="N244" s="236"/>
      <c r="O244" s="86"/>
      <c r="P244" s="86"/>
      <c r="Q244" s="86"/>
      <c r="R244" s="86"/>
      <c r="S244" s="86"/>
      <c r="T244" s="87"/>
      <c r="U244" s="40"/>
      <c r="V244" s="40"/>
      <c r="W244" s="40"/>
      <c r="X244" s="40"/>
      <c r="Y244" s="40"/>
      <c r="Z244" s="40"/>
      <c r="AA244" s="40"/>
      <c r="AB244" s="40"/>
      <c r="AC244" s="40"/>
      <c r="AD244" s="40"/>
      <c r="AE244" s="40"/>
      <c r="AT244" s="19" t="s">
        <v>186</v>
      </c>
      <c r="AU244" s="19" t="s">
        <v>85</v>
      </c>
    </row>
    <row r="245" s="11" customFormat="1" ht="22.8" customHeight="1">
      <c r="A245" s="11"/>
      <c r="B245" s="193"/>
      <c r="C245" s="194"/>
      <c r="D245" s="195" t="s">
        <v>75</v>
      </c>
      <c r="E245" s="230" t="s">
        <v>212</v>
      </c>
      <c r="F245" s="230" t="s">
        <v>213</v>
      </c>
      <c r="G245" s="194"/>
      <c r="H245" s="194"/>
      <c r="I245" s="197"/>
      <c r="J245" s="231">
        <f>BK245</f>
        <v>0</v>
      </c>
      <c r="K245" s="194"/>
      <c r="L245" s="199"/>
      <c r="M245" s="200"/>
      <c r="N245" s="201"/>
      <c r="O245" s="201"/>
      <c r="P245" s="202">
        <f>SUM(P246:P252)</f>
        <v>0</v>
      </c>
      <c r="Q245" s="201"/>
      <c r="R245" s="202">
        <f>SUM(R246:R252)</f>
        <v>0</v>
      </c>
      <c r="S245" s="201"/>
      <c r="T245" s="203">
        <f>SUM(T246:T252)</f>
        <v>0.021274999999999999</v>
      </c>
      <c r="U245" s="11"/>
      <c r="V245" s="11"/>
      <c r="W245" s="11"/>
      <c r="X245" s="11"/>
      <c r="Y245" s="11"/>
      <c r="Z245" s="11"/>
      <c r="AA245" s="11"/>
      <c r="AB245" s="11"/>
      <c r="AC245" s="11"/>
      <c r="AD245" s="11"/>
      <c r="AE245" s="11"/>
      <c r="AR245" s="204" t="s">
        <v>83</v>
      </c>
      <c r="AT245" s="205" t="s">
        <v>75</v>
      </c>
      <c r="AU245" s="205" t="s">
        <v>83</v>
      </c>
      <c r="AY245" s="204" t="s">
        <v>139</v>
      </c>
      <c r="BK245" s="206">
        <f>SUM(BK246:BK252)</f>
        <v>0</v>
      </c>
    </row>
    <row r="246" s="2" customFormat="1" ht="14.4" customHeight="1">
      <c r="A246" s="40"/>
      <c r="B246" s="41"/>
      <c r="C246" s="207" t="s">
        <v>555</v>
      </c>
      <c r="D246" s="207" t="s">
        <v>140</v>
      </c>
      <c r="E246" s="208" t="s">
        <v>556</v>
      </c>
      <c r="F246" s="209" t="s">
        <v>557</v>
      </c>
      <c r="G246" s="210" t="s">
        <v>217</v>
      </c>
      <c r="H246" s="211">
        <v>24.399999999999999</v>
      </c>
      <c r="I246" s="212"/>
      <c r="J246" s="213">
        <f>ROUND(I246*H246,2)</f>
        <v>0</v>
      </c>
      <c r="K246" s="209" t="s">
        <v>374</v>
      </c>
      <c r="L246" s="46"/>
      <c r="M246" s="214" t="s">
        <v>19</v>
      </c>
      <c r="N246" s="215" t="s">
        <v>47</v>
      </c>
      <c r="O246" s="86"/>
      <c r="P246" s="216">
        <f>O246*H246</f>
        <v>0</v>
      </c>
      <c r="Q246" s="216">
        <v>0</v>
      </c>
      <c r="R246" s="216">
        <f>Q246*H246</f>
        <v>0</v>
      </c>
      <c r="S246" s="216">
        <v>0</v>
      </c>
      <c r="T246" s="217">
        <f>S246*H246</f>
        <v>0</v>
      </c>
      <c r="U246" s="40"/>
      <c r="V246" s="40"/>
      <c r="W246" s="40"/>
      <c r="X246" s="40"/>
      <c r="Y246" s="40"/>
      <c r="Z246" s="40"/>
      <c r="AA246" s="40"/>
      <c r="AB246" s="40"/>
      <c r="AC246" s="40"/>
      <c r="AD246" s="40"/>
      <c r="AE246" s="40"/>
      <c r="AR246" s="218" t="s">
        <v>155</v>
      </c>
      <c r="AT246" s="218" t="s">
        <v>140</v>
      </c>
      <c r="AU246" s="218" t="s">
        <v>85</v>
      </c>
      <c r="AY246" s="19" t="s">
        <v>139</v>
      </c>
      <c r="BE246" s="219">
        <f>IF(N246="základní",J246,0)</f>
        <v>0</v>
      </c>
      <c r="BF246" s="219">
        <f>IF(N246="snížená",J246,0)</f>
        <v>0</v>
      </c>
      <c r="BG246" s="219">
        <f>IF(N246="zákl. přenesená",J246,0)</f>
        <v>0</v>
      </c>
      <c r="BH246" s="219">
        <f>IF(N246="sníž. přenesená",J246,0)</f>
        <v>0</v>
      </c>
      <c r="BI246" s="219">
        <f>IF(N246="nulová",J246,0)</f>
        <v>0</v>
      </c>
      <c r="BJ246" s="19" t="s">
        <v>83</v>
      </c>
      <c r="BK246" s="219">
        <f>ROUND(I246*H246,2)</f>
        <v>0</v>
      </c>
      <c r="BL246" s="19" t="s">
        <v>155</v>
      </c>
      <c r="BM246" s="218" t="s">
        <v>558</v>
      </c>
    </row>
    <row r="247" s="2" customFormat="1">
      <c r="A247" s="40"/>
      <c r="B247" s="41"/>
      <c r="C247" s="42"/>
      <c r="D247" s="232" t="s">
        <v>186</v>
      </c>
      <c r="E247" s="42"/>
      <c r="F247" s="233" t="s">
        <v>559</v>
      </c>
      <c r="G247" s="42"/>
      <c r="H247" s="42"/>
      <c r="I247" s="234"/>
      <c r="J247" s="42"/>
      <c r="K247" s="42"/>
      <c r="L247" s="46"/>
      <c r="M247" s="235"/>
      <c r="N247" s="236"/>
      <c r="O247" s="86"/>
      <c r="P247" s="86"/>
      <c r="Q247" s="86"/>
      <c r="R247" s="86"/>
      <c r="S247" s="86"/>
      <c r="T247" s="87"/>
      <c r="U247" s="40"/>
      <c r="V247" s="40"/>
      <c r="W247" s="40"/>
      <c r="X247" s="40"/>
      <c r="Y247" s="40"/>
      <c r="Z247" s="40"/>
      <c r="AA247" s="40"/>
      <c r="AB247" s="40"/>
      <c r="AC247" s="40"/>
      <c r="AD247" s="40"/>
      <c r="AE247" s="40"/>
      <c r="AT247" s="19" t="s">
        <v>186</v>
      </c>
      <c r="AU247" s="19" t="s">
        <v>85</v>
      </c>
    </row>
    <row r="248" s="15" customFormat="1">
      <c r="A248" s="15"/>
      <c r="B248" s="272"/>
      <c r="C248" s="273"/>
      <c r="D248" s="232" t="s">
        <v>192</v>
      </c>
      <c r="E248" s="274" t="s">
        <v>19</v>
      </c>
      <c r="F248" s="275" t="s">
        <v>560</v>
      </c>
      <c r="G248" s="273"/>
      <c r="H248" s="274" t="s">
        <v>19</v>
      </c>
      <c r="I248" s="276"/>
      <c r="J248" s="273"/>
      <c r="K248" s="273"/>
      <c r="L248" s="277"/>
      <c r="M248" s="278"/>
      <c r="N248" s="279"/>
      <c r="O248" s="279"/>
      <c r="P248" s="279"/>
      <c r="Q248" s="279"/>
      <c r="R248" s="279"/>
      <c r="S248" s="279"/>
      <c r="T248" s="280"/>
      <c r="U248" s="15"/>
      <c r="V248" s="15"/>
      <c r="W248" s="15"/>
      <c r="X248" s="15"/>
      <c r="Y248" s="15"/>
      <c r="Z248" s="15"/>
      <c r="AA248" s="15"/>
      <c r="AB248" s="15"/>
      <c r="AC248" s="15"/>
      <c r="AD248" s="15"/>
      <c r="AE248" s="15"/>
      <c r="AT248" s="281" t="s">
        <v>192</v>
      </c>
      <c r="AU248" s="281" t="s">
        <v>85</v>
      </c>
      <c r="AV248" s="15" t="s">
        <v>83</v>
      </c>
      <c r="AW248" s="15" t="s">
        <v>35</v>
      </c>
      <c r="AX248" s="15" t="s">
        <v>76</v>
      </c>
      <c r="AY248" s="281" t="s">
        <v>139</v>
      </c>
    </row>
    <row r="249" s="13" customFormat="1">
      <c r="A249" s="13"/>
      <c r="B249" s="237"/>
      <c r="C249" s="238"/>
      <c r="D249" s="232" t="s">
        <v>192</v>
      </c>
      <c r="E249" s="239" t="s">
        <v>19</v>
      </c>
      <c r="F249" s="240" t="s">
        <v>561</v>
      </c>
      <c r="G249" s="238"/>
      <c r="H249" s="241">
        <v>24.399999999999999</v>
      </c>
      <c r="I249" s="242"/>
      <c r="J249" s="238"/>
      <c r="K249" s="238"/>
      <c r="L249" s="243"/>
      <c r="M249" s="244"/>
      <c r="N249" s="245"/>
      <c r="O249" s="245"/>
      <c r="P249" s="245"/>
      <c r="Q249" s="245"/>
      <c r="R249" s="245"/>
      <c r="S249" s="245"/>
      <c r="T249" s="246"/>
      <c r="U249" s="13"/>
      <c r="V249" s="13"/>
      <c r="W249" s="13"/>
      <c r="X249" s="13"/>
      <c r="Y249" s="13"/>
      <c r="Z249" s="13"/>
      <c r="AA249" s="13"/>
      <c r="AB249" s="13"/>
      <c r="AC249" s="13"/>
      <c r="AD249" s="13"/>
      <c r="AE249" s="13"/>
      <c r="AT249" s="247" t="s">
        <v>192</v>
      </c>
      <c r="AU249" s="247" t="s">
        <v>85</v>
      </c>
      <c r="AV249" s="13" t="s">
        <v>85</v>
      </c>
      <c r="AW249" s="13" t="s">
        <v>35</v>
      </c>
      <c r="AX249" s="13" t="s">
        <v>76</v>
      </c>
      <c r="AY249" s="247" t="s">
        <v>139</v>
      </c>
    </row>
    <row r="250" s="14" customFormat="1">
      <c r="A250" s="14"/>
      <c r="B250" s="261"/>
      <c r="C250" s="262"/>
      <c r="D250" s="232" t="s">
        <v>192</v>
      </c>
      <c r="E250" s="263" t="s">
        <v>19</v>
      </c>
      <c r="F250" s="264" t="s">
        <v>271</v>
      </c>
      <c r="G250" s="262"/>
      <c r="H250" s="265">
        <v>24.399999999999999</v>
      </c>
      <c r="I250" s="266"/>
      <c r="J250" s="262"/>
      <c r="K250" s="262"/>
      <c r="L250" s="267"/>
      <c r="M250" s="268"/>
      <c r="N250" s="269"/>
      <c r="O250" s="269"/>
      <c r="P250" s="269"/>
      <c r="Q250" s="269"/>
      <c r="R250" s="269"/>
      <c r="S250" s="269"/>
      <c r="T250" s="270"/>
      <c r="U250" s="14"/>
      <c r="V250" s="14"/>
      <c r="W250" s="14"/>
      <c r="X250" s="14"/>
      <c r="Y250" s="14"/>
      <c r="Z250" s="14"/>
      <c r="AA250" s="14"/>
      <c r="AB250" s="14"/>
      <c r="AC250" s="14"/>
      <c r="AD250" s="14"/>
      <c r="AE250" s="14"/>
      <c r="AT250" s="271" t="s">
        <v>192</v>
      </c>
      <c r="AU250" s="271" t="s">
        <v>85</v>
      </c>
      <c r="AV250" s="14" t="s">
        <v>155</v>
      </c>
      <c r="AW250" s="14" t="s">
        <v>35</v>
      </c>
      <c r="AX250" s="14" t="s">
        <v>83</v>
      </c>
      <c r="AY250" s="271" t="s">
        <v>139</v>
      </c>
    </row>
    <row r="251" s="2" customFormat="1" ht="14.4" customHeight="1">
      <c r="A251" s="40"/>
      <c r="B251" s="41"/>
      <c r="C251" s="207" t="s">
        <v>562</v>
      </c>
      <c r="D251" s="207" t="s">
        <v>140</v>
      </c>
      <c r="E251" s="208" t="s">
        <v>563</v>
      </c>
      <c r="F251" s="209" t="s">
        <v>564</v>
      </c>
      <c r="G251" s="210" t="s">
        <v>217</v>
      </c>
      <c r="H251" s="211">
        <v>2.2999999999999998</v>
      </c>
      <c r="I251" s="212"/>
      <c r="J251" s="213">
        <f>ROUND(I251*H251,2)</f>
        <v>0</v>
      </c>
      <c r="K251" s="209" t="s">
        <v>374</v>
      </c>
      <c r="L251" s="46"/>
      <c r="M251" s="214" t="s">
        <v>19</v>
      </c>
      <c r="N251" s="215" t="s">
        <v>47</v>
      </c>
      <c r="O251" s="86"/>
      <c r="P251" s="216">
        <f>O251*H251</f>
        <v>0</v>
      </c>
      <c r="Q251" s="216">
        <v>0</v>
      </c>
      <c r="R251" s="216">
        <f>Q251*H251</f>
        <v>0</v>
      </c>
      <c r="S251" s="216">
        <v>0.0092499999999999995</v>
      </c>
      <c r="T251" s="217">
        <f>S251*H251</f>
        <v>0.021274999999999999</v>
      </c>
      <c r="U251" s="40"/>
      <c r="V251" s="40"/>
      <c r="W251" s="40"/>
      <c r="X251" s="40"/>
      <c r="Y251" s="40"/>
      <c r="Z251" s="40"/>
      <c r="AA251" s="40"/>
      <c r="AB251" s="40"/>
      <c r="AC251" s="40"/>
      <c r="AD251" s="40"/>
      <c r="AE251" s="40"/>
      <c r="AR251" s="218" t="s">
        <v>155</v>
      </c>
      <c r="AT251" s="218" t="s">
        <v>140</v>
      </c>
      <c r="AU251" s="218" t="s">
        <v>85</v>
      </c>
      <c r="AY251" s="19" t="s">
        <v>139</v>
      </c>
      <c r="BE251" s="219">
        <f>IF(N251="základní",J251,0)</f>
        <v>0</v>
      </c>
      <c r="BF251" s="219">
        <f>IF(N251="snížená",J251,0)</f>
        <v>0</v>
      </c>
      <c r="BG251" s="219">
        <f>IF(N251="zákl. přenesená",J251,0)</f>
        <v>0</v>
      </c>
      <c r="BH251" s="219">
        <f>IF(N251="sníž. přenesená",J251,0)</f>
        <v>0</v>
      </c>
      <c r="BI251" s="219">
        <f>IF(N251="nulová",J251,0)</f>
        <v>0</v>
      </c>
      <c r="BJ251" s="19" t="s">
        <v>83</v>
      </c>
      <c r="BK251" s="219">
        <f>ROUND(I251*H251,2)</f>
        <v>0</v>
      </c>
      <c r="BL251" s="19" t="s">
        <v>155</v>
      </c>
      <c r="BM251" s="218" t="s">
        <v>565</v>
      </c>
    </row>
    <row r="252" s="2" customFormat="1">
      <c r="A252" s="40"/>
      <c r="B252" s="41"/>
      <c r="C252" s="42"/>
      <c r="D252" s="232" t="s">
        <v>186</v>
      </c>
      <c r="E252" s="42"/>
      <c r="F252" s="233" t="s">
        <v>566</v>
      </c>
      <c r="G252" s="42"/>
      <c r="H252" s="42"/>
      <c r="I252" s="234"/>
      <c r="J252" s="42"/>
      <c r="K252" s="42"/>
      <c r="L252" s="46"/>
      <c r="M252" s="235"/>
      <c r="N252" s="236"/>
      <c r="O252" s="86"/>
      <c r="P252" s="86"/>
      <c r="Q252" s="86"/>
      <c r="R252" s="86"/>
      <c r="S252" s="86"/>
      <c r="T252" s="87"/>
      <c r="U252" s="40"/>
      <c r="V252" s="40"/>
      <c r="W252" s="40"/>
      <c r="X252" s="40"/>
      <c r="Y252" s="40"/>
      <c r="Z252" s="40"/>
      <c r="AA252" s="40"/>
      <c r="AB252" s="40"/>
      <c r="AC252" s="40"/>
      <c r="AD252" s="40"/>
      <c r="AE252" s="40"/>
      <c r="AT252" s="19" t="s">
        <v>186</v>
      </c>
      <c r="AU252" s="19" t="s">
        <v>85</v>
      </c>
    </row>
    <row r="253" s="11" customFormat="1" ht="22.8" customHeight="1">
      <c r="A253" s="11"/>
      <c r="B253" s="193"/>
      <c r="C253" s="194"/>
      <c r="D253" s="195" t="s">
        <v>75</v>
      </c>
      <c r="E253" s="230" t="s">
        <v>225</v>
      </c>
      <c r="F253" s="230" t="s">
        <v>226</v>
      </c>
      <c r="G253" s="194"/>
      <c r="H253" s="194"/>
      <c r="I253" s="197"/>
      <c r="J253" s="231">
        <f>BK253</f>
        <v>0</v>
      </c>
      <c r="K253" s="194"/>
      <c r="L253" s="199"/>
      <c r="M253" s="200"/>
      <c r="N253" s="201"/>
      <c r="O253" s="201"/>
      <c r="P253" s="202">
        <f>SUM(P254:P267)</f>
        <v>0</v>
      </c>
      <c r="Q253" s="201"/>
      <c r="R253" s="202">
        <f>SUM(R254:R267)</f>
        <v>0</v>
      </c>
      <c r="S253" s="201"/>
      <c r="T253" s="203">
        <f>SUM(T254:T267)</f>
        <v>0</v>
      </c>
      <c r="U253" s="11"/>
      <c r="V253" s="11"/>
      <c r="W253" s="11"/>
      <c r="X253" s="11"/>
      <c r="Y253" s="11"/>
      <c r="Z253" s="11"/>
      <c r="AA253" s="11"/>
      <c r="AB253" s="11"/>
      <c r="AC253" s="11"/>
      <c r="AD253" s="11"/>
      <c r="AE253" s="11"/>
      <c r="AR253" s="204" t="s">
        <v>83</v>
      </c>
      <c r="AT253" s="205" t="s">
        <v>75</v>
      </c>
      <c r="AU253" s="205" t="s">
        <v>83</v>
      </c>
      <c r="AY253" s="204" t="s">
        <v>139</v>
      </c>
      <c r="BK253" s="206">
        <f>SUM(BK254:BK267)</f>
        <v>0</v>
      </c>
    </row>
    <row r="254" s="2" customFormat="1" ht="14.4" customHeight="1">
      <c r="A254" s="40"/>
      <c r="B254" s="41"/>
      <c r="C254" s="207" t="s">
        <v>567</v>
      </c>
      <c r="D254" s="207" t="s">
        <v>140</v>
      </c>
      <c r="E254" s="208" t="s">
        <v>568</v>
      </c>
      <c r="F254" s="209" t="s">
        <v>569</v>
      </c>
      <c r="G254" s="210" t="s">
        <v>230</v>
      </c>
      <c r="H254" s="211">
        <v>45.557000000000002</v>
      </c>
      <c r="I254" s="212"/>
      <c r="J254" s="213">
        <f>ROUND(I254*H254,2)</f>
        <v>0</v>
      </c>
      <c r="K254" s="209" t="s">
        <v>19</v>
      </c>
      <c r="L254" s="46"/>
      <c r="M254" s="214" t="s">
        <v>19</v>
      </c>
      <c r="N254" s="215" t="s">
        <v>47</v>
      </c>
      <c r="O254" s="86"/>
      <c r="P254" s="216">
        <f>O254*H254</f>
        <v>0</v>
      </c>
      <c r="Q254" s="216">
        <v>0</v>
      </c>
      <c r="R254" s="216">
        <f>Q254*H254</f>
        <v>0</v>
      </c>
      <c r="S254" s="216">
        <v>0</v>
      </c>
      <c r="T254" s="217">
        <f>S254*H254</f>
        <v>0</v>
      </c>
      <c r="U254" s="40"/>
      <c r="V254" s="40"/>
      <c r="W254" s="40"/>
      <c r="X254" s="40"/>
      <c r="Y254" s="40"/>
      <c r="Z254" s="40"/>
      <c r="AA254" s="40"/>
      <c r="AB254" s="40"/>
      <c r="AC254" s="40"/>
      <c r="AD254" s="40"/>
      <c r="AE254" s="40"/>
      <c r="AR254" s="218" t="s">
        <v>155</v>
      </c>
      <c r="AT254" s="218" t="s">
        <v>140</v>
      </c>
      <c r="AU254" s="218" t="s">
        <v>85</v>
      </c>
      <c r="AY254" s="19" t="s">
        <v>139</v>
      </c>
      <c r="BE254" s="219">
        <f>IF(N254="základní",J254,0)</f>
        <v>0</v>
      </c>
      <c r="BF254" s="219">
        <f>IF(N254="snížená",J254,0)</f>
        <v>0</v>
      </c>
      <c r="BG254" s="219">
        <f>IF(N254="zákl. přenesená",J254,0)</f>
        <v>0</v>
      </c>
      <c r="BH254" s="219">
        <f>IF(N254="sníž. přenesená",J254,0)</f>
        <v>0</v>
      </c>
      <c r="BI254" s="219">
        <f>IF(N254="nulová",J254,0)</f>
        <v>0</v>
      </c>
      <c r="BJ254" s="19" t="s">
        <v>83</v>
      </c>
      <c r="BK254" s="219">
        <f>ROUND(I254*H254,2)</f>
        <v>0</v>
      </c>
      <c r="BL254" s="19" t="s">
        <v>155</v>
      </c>
      <c r="BM254" s="218" t="s">
        <v>570</v>
      </c>
    </row>
    <row r="255" s="2" customFormat="1">
      <c r="A255" s="40"/>
      <c r="B255" s="41"/>
      <c r="C255" s="42"/>
      <c r="D255" s="232" t="s">
        <v>186</v>
      </c>
      <c r="E255" s="42"/>
      <c r="F255" s="233" t="s">
        <v>571</v>
      </c>
      <c r="G255" s="42"/>
      <c r="H255" s="42"/>
      <c r="I255" s="234"/>
      <c r="J255" s="42"/>
      <c r="K255" s="42"/>
      <c r="L255" s="46"/>
      <c r="M255" s="235"/>
      <c r="N255" s="236"/>
      <c r="O255" s="86"/>
      <c r="P255" s="86"/>
      <c r="Q255" s="86"/>
      <c r="R255" s="86"/>
      <c r="S255" s="86"/>
      <c r="T255" s="87"/>
      <c r="U255" s="40"/>
      <c r="V255" s="40"/>
      <c r="W255" s="40"/>
      <c r="X255" s="40"/>
      <c r="Y255" s="40"/>
      <c r="Z255" s="40"/>
      <c r="AA255" s="40"/>
      <c r="AB255" s="40"/>
      <c r="AC255" s="40"/>
      <c r="AD255" s="40"/>
      <c r="AE255" s="40"/>
      <c r="AT255" s="19" t="s">
        <v>186</v>
      </c>
      <c r="AU255" s="19" t="s">
        <v>85</v>
      </c>
    </row>
    <row r="256" s="2" customFormat="1" ht="24.15" customHeight="1">
      <c r="A256" s="40"/>
      <c r="B256" s="41"/>
      <c r="C256" s="207" t="s">
        <v>572</v>
      </c>
      <c r="D256" s="207" t="s">
        <v>140</v>
      </c>
      <c r="E256" s="208" t="s">
        <v>573</v>
      </c>
      <c r="F256" s="209" t="s">
        <v>574</v>
      </c>
      <c r="G256" s="210" t="s">
        <v>230</v>
      </c>
      <c r="H256" s="211">
        <v>410.01299999999998</v>
      </c>
      <c r="I256" s="212"/>
      <c r="J256" s="213">
        <f>ROUND(I256*H256,2)</f>
        <v>0</v>
      </c>
      <c r="K256" s="209" t="s">
        <v>19</v>
      </c>
      <c r="L256" s="46"/>
      <c r="M256" s="214" t="s">
        <v>19</v>
      </c>
      <c r="N256" s="215" t="s">
        <v>47</v>
      </c>
      <c r="O256" s="86"/>
      <c r="P256" s="216">
        <f>O256*H256</f>
        <v>0</v>
      </c>
      <c r="Q256" s="216">
        <v>0</v>
      </c>
      <c r="R256" s="216">
        <f>Q256*H256</f>
        <v>0</v>
      </c>
      <c r="S256" s="216">
        <v>0</v>
      </c>
      <c r="T256" s="217">
        <f>S256*H256</f>
        <v>0</v>
      </c>
      <c r="U256" s="40"/>
      <c r="V256" s="40"/>
      <c r="W256" s="40"/>
      <c r="X256" s="40"/>
      <c r="Y256" s="40"/>
      <c r="Z256" s="40"/>
      <c r="AA256" s="40"/>
      <c r="AB256" s="40"/>
      <c r="AC256" s="40"/>
      <c r="AD256" s="40"/>
      <c r="AE256" s="40"/>
      <c r="AR256" s="218" t="s">
        <v>155</v>
      </c>
      <c r="AT256" s="218" t="s">
        <v>140</v>
      </c>
      <c r="AU256" s="218" t="s">
        <v>85</v>
      </c>
      <c r="AY256" s="19" t="s">
        <v>139</v>
      </c>
      <c r="BE256" s="219">
        <f>IF(N256="základní",J256,0)</f>
        <v>0</v>
      </c>
      <c r="BF256" s="219">
        <f>IF(N256="snížená",J256,0)</f>
        <v>0</v>
      </c>
      <c r="BG256" s="219">
        <f>IF(N256="zákl. přenesená",J256,0)</f>
        <v>0</v>
      </c>
      <c r="BH256" s="219">
        <f>IF(N256="sníž. přenesená",J256,0)</f>
        <v>0</v>
      </c>
      <c r="BI256" s="219">
        <f>IF(N256="nulová",J256,0)</f>
        <v>0</v>
      </c>
      <c r="BJ256" s="19" t="s">
        <v>83</v>
      </c>
      <c r="BK256" s="219">
        <f>ROUND(I256*H256,2)</f>
        <v>0</v>
      </c>
      <c r="BL256" s="19" t="s">
        <v>155</v>
      </c>
      <c r="BM256" s="218" t="s">
        <v>575</v>
      </c>
    </row>
    <row r="257" s="2" customFormat="1">
      <c r="A257" s="40"/>
      <c r="B257" s="41"/>
      <c r="C257" s="42"/>
      <c r="D257" s="232" t="s">
        <v>186</v>
      </c>
      <c r="E257" s="42"/>
      <c r="F257" s="233" t="s">
        <v>571</v>
      </c>
      <c r="G257" s="42"/>
      <c r="H257" s="42"/>
      <c r="I257" s="234"/>
      <c r="J257" s="42"/>
      <c r="K257" s="42"/>
      <c r="L257" s="46"/>
      <c r="M257" s="235"/>
      <c r="N257" s="236"/>
      <c r="O257" s="86"/>
      <c r="P257" s="86"/>
      <c r="Q257" s="86"/>
      <c r="R257" s="86"/>
      <c r="S257" s="86"/>
      <c r="T257" s="87"/>
      <c r="U257" s="40"/>
      <c r="V257" s="40"/>
      <c r="W257" s="40"/>
      <c r="X257" s="40"/>
      <c r="Y257" s="40"/>
      <c r="Z257" s="40"/>
      <c r="AA257" s="40"/>
      <c r="AB257" s="40"/>
      <c r="AC257" s="40"/>
      <c r="AD257" s="40"/>
      <c r="AE257" s="40"/>
      <c r="AT257" s="19" t="s">
        <v>186</v>
      </c>
      <c r="AU257" s="19" t="s">
        <v>85</v>
      </c>
    </row>
    <row r="258" s="13" customFormat="1">
      <c r="A258" s="13"/>
      <c r="B258" s="237"/>
      <c r="C258" s="238"/>
      <c r="D258" s="232" t="s">
        <v>192</v>
      </c>
      <c r="E258" s="239" t="s">
        <v>19</v>
      </c>
      <c r="F258" s="240" t="s">
        <v>576</v>
      </c>
      <c r="G258" s="238"/>
      <c r="H258" s="241">
        <v>410.01299999999998</v>
      </c>
      <c r="I258" s="242"/>
      <c r="J258" s="238"/>
      <c r="K258" s="238"/>
      <c r="L258" s="243"/>
      <c r="M258" s="244"/>
      <c r="N258" s="245"/>
      <c r="O258" s="245"/>
      <c r="P258" s="245"/>
      <c r="Q258" s="245"/>
      <c r="R258" s="245"/>
      <c r="S258" s="245"/>
      <c r="T258" s="246"/>
      <c r="U258" s="13"/>
      <c r="V258" s="13"/>
      <c r="W258" s="13"/>
      <c r="X258" s="13"/>
      <c r="Y258" s="13"/>
      <c r="Z258" s="13"/>
      <c r="AA258" s="13"/>
      <c r="AB258" s="13"/>
      <c r="AC258" s="13"/>
      <c r="AD258" s="13"/>
      <c r="AE258" s="13"/>
      <c r="AT258" s="247" t="s">
        <v>192</v>
      </c>
      <c r="AU258" s="247" t="s">
        <v>85</v>
      </c>
      <c r="AV258" s="13" t="s">
        <v>85</v>
      </c>
      <c r="AW258" s="13" t="s">
        <v>35</v>
      </c>
      <c r="AX258" s="13" t="s">
        <v>76</v>
      </c>
      <c r="AY258" s="247" t="s">
        <v>139</v>
      </c>
    </row>
    <row r="259" s="14" customFormat="1">
      <c r="A259" s="14"/>
      <c r="B259" s="261"/>
      <c r="C259" s="262"/>
      <c r="D259" s="232" t="s">
        <v>192</v>
      </c>
      <c r="E259" s="263" t="s">
        <v>19</v>
      </c>
      <c r="F259" s="264" t="s">
        <v>271</v>
      </c>
      <c r="G259" s="262"/>
      <c r="H259" s="265">
        <v>410.01299999999998</v>
      </c>
      <c r="I259" s="266"/>
      <c r="J259" s="262"/>
      <c r="K259" s="262"/>
      <c r="L259" s="267"/>
      <c r="M259" s="268"/>
      <c r="N259" s="269"/>
      <c r="O259" s="269"/>
      <c r="P259" s="269"/>
      <c r="Q259" s="269"/>
      <c r="R259" s="269"/>
      <c r="S259" s="269"/>
      <c r="T259" s="270"/>
      <c r="U259" s="14"/>
      <c r="V259" s="14"/>
      <c r="W259" s="14"/>
      <c r="X259" s="14"/>
      <c r="Y259" s="14"/>
      <c r="Z259" s="14"/>
      <c r="AA259" s="14"/>
      <c r="AB259" s="14"/>
      <c r="AC259" s="14"/>
      <c r="AD259" s="14"/>
      <c r="AE259" s="14"/>
      <c r="AT259" s="271" t="s">
        <v>192</v>
      </c>
      <c r="AU259" s="271" t="s">
        <v>85</v>
      </c>
      <c r="AV259" s="14" t="s">
        <v>155</v>
      </c>
      <c r="AW259" s="14" t="s">
        <v>35</v>
      </c>
      <c r="AX259" s="14" t="s">
        <v>83</v>
      </c>
      <c r="AY259" s="271" t="s">
        <v>139</v>
      </c>
    </row>
    <row r="260" s="2" customFormat="1" ht="24.15" customHeight="1">
      <c r="A260" s="40"/>
      <c r="B260" s="41"/>
      <c r="C260" s="207" t="s">
        <v>577</v>
      </c>
      <c r="D260" s="207" t="s">
        <v>140</v>
      </c>
      <c r="E260" s="208" t="s">
        <v>578</v>
      </c>
      <c r="F260" s="209" t="s">
        <v>284</v>
      </c>
      <c r="G260" s="210" t="s">
        <v>230</v>
      </c>
      <c r="H260" s="211">
        <v>29.478999999999999</v>
      </c>
      <c r="I260" s="212"/>
      <c r="J260" s="213">
        <f>ROUND(I260*H260,2)</f>
        <v>0</v>
      </c>
      <c r="K260" s="209" t="s">
        <v>19</v>
      </c>
      <c r="L260" s="46"/>
      <c r="M260" s="214" t="s">
        <v>19</v>
      </c>
      <c r="N260" s="215" t="s">
        <v>47</v>
      </c>
      <c r="O260" s="86"/>
      <c r="P260" s="216">
        <f>O260*H260</f>
        <v>0</v>
      </c>
      <c r="Q260" s="216">
        <v>0</v>
      </c>
      <c r="R260" s="216">
        <f>Q260*H260</f>
        <v>0</v>
      </c>
      <c r="S260" s="216">
        <v>0</v>
      </c>
      <c r="T260" s="217">
        <f>S260*H260</f>
        <v>0</v>
      </c>
      <c r="U260" s="40"/>
      <c r="V260" s="40"/>
      <c r="W260" s="40"/>
      <c r="X260" s="40"/>
      <c r="Y260" s="40"/>
      <c r="Z260" s="40"/>
      <c r="AA260" s="40"/>
      <c r="AB260" s="40"/>
      <c r="AC260" s="40"/>
      <c r="AD260" s="40"/>
      <c r="AE260" s="40"/>
      <c r="AR260" s="218" t="s">
        <v>155</v>
      </c>
      <c r="AT260" s="218" t="s">
        <v>140</v>
      </c>
      <c r="AU260" s="218" t="s">
        <v>85</v>
      </c>
      <c r="AY260" s="19" t="s">
        <v>139</v>
      </c>
      <c r="BE260" s="219">
        <f>IF(N260="základní",J260,0)</f>
        <v>0</v>
      </c>
      <c r="BF260" s="219">
        <f>IF(N260="snížená",J260,0)</f>
        <v>0</v>
      </c>
      <c r="BG260" s="219">
        <f>IF(N260="zákl. přenesená",J260,0)</f>
        <v>0</v>
      </c>
      <c r="BH260" s="219">
        <f>IF(N260="sníž. přenesená",J260,0)</f>
        <v>0</v>
      </c>
      <c r="BI260" s="219">
        <f>IF(N260="nulová",J260,0)</f>
        <v>0</v>
      </c>
      <c r="BJ260" s="19" t="s">
        <v>83</v>
      </c>
      <c r="BK260" s="219">
        <f>ROUND(I260*H260,2)</f>
        <v>0</v>
      </c>
      <c r="BL260" s="19" t="s">
        <v>155</v>
      </c>
      <c r="BM260" s="218" t="s">
        <v>579</v>
      </c>
    </row>
    <row r="261" s="2" customFormat="1">
      <c r="A261" s="40"/>
      <c r="B261" s="41"/>
      <c r="C261" s="42"/>
      <c r="D261" s="232" t="s">
        <v>186</v>
      </c>
      <c r="E261" s="42"/>
      <c r="F261" s="233" t="s">
        <v>580</v>
      </c>
      <c r="G261" s="42"/>
      <c r="H261" s="42"/>
      <c r="I261" s="234"/>
      <c r="J261" s="42"/>
      <c r="K261" s="42"/>
      <c r="L261" s="46"/>
      <c r="M261" s="235"/>
      <c r="N261" s="236"/>
      <c r="O261" s="86"/>
      <c r="P261" s="86"/>
      <c r="Q261" s="86"/>
      <c r="R261" s="86"/>
      <c r="S261" s="86"/>
      <c r="T261" s="87"/>
      <c r="U261" s="40"/>
      <c r="V261" s="40"/>
      <c r="W261" s="40"/>
      <c r="X261" s="40"/>
      <c r="Y261" s="40"/>
      <c r="Z261" s="40"/>
      <c r="AA261" s="40"/>
      <c r="AB261" s="40"/>
      <c r="AC261" s="40"/>
      <c r="AD261" s="40"/>
      <c r="AE261" s="40"/>
      <c r="AT261" s="19" t="s">
        <v>186</v>
      </c>
      <c r="AU261" s="19" t="s">
        <v>85</v>
      </c>
    </row>
    <row r="262" s="13" customFormat="1">
      <c r="A262" s="13"/>
      <c r="B262" s="237"/>
      <c r="C262" s="238"/>
      <c r="D262" s="232" t="s">
        <v>192</v>
      </c>
      <c r="E262" s="239" t="s">
        <v>19</v>
      </c>
      <c r="F262" s="240" t="s">
        <v>581</v>
      </c>
      <c r="G262" s="238"/>
      <c r="H262" s="241">
        <v>29.478999999999999</v>
      </c>
      <c r="I262" s="242"/>
      <c r="J262" s="238"/>
      <c r="K262" s="238"/>
      <c r="L262" s="243"/>
      <c r="M262" s="244"/>
      <c r="N262" s="245"/>
      <c r="O262" s="245"/>
      <c r="P262" s="245"/>
      <c r="Q262" s="245"/>
      <c r="R262" s="245"/>
      <c r="S262" s="245"/>
      <c r="T262" s="246"/>
      <c r="U262" s="13"/>
      <c r="V262" s="13"/>
      <c r="W262" s="13"/>
      <c r="X262" s="13"/>
      <c r="Y262" s="13"/>
      <c r="Z262" s="13"/>
      <c r="AA262" s="13"/>
      <c r="AB262" s="13"/>
      <c r="AC262" s="13"/>
      <c r="AD262" s="13"/>
      <c r="AE262" s="13"/>
      <c r="AT262" s="247" t="s">
        <v>192</v>
      </c>
      <c r="AU262" s="247" t="s">
        <v>85</v>
      </c>
      <c r="AV262" s="13" t="s">
        <v>85</v>
      </c>
      <c r="AW262" s="13" t="s">
        <v>35</v>
      </c>
      <c r="AX262" s="13" t="s">
        <v>76</v>
      </c>
      <c r="AY262" s="247" t="s">
        <v>139</v>
      </c>
    </row>
    <row r="263" s="14" customFormat="1">
      <c r="A263" s="14"/>
      <c r="B263" s="261"/>
      <c r="C263" s="262"/>
      <c r="D263" s="232" t="s">
        <v>192</v>
      </c>
      <c r="E263" s="263" t="s">
        <v>19</v>
      </c>
      <c r="F263" s="264" t="s">
        <v>271</v>
      </c>
      <c r="G263" s="262"/>
      <c r="H263" s="265">
        <v>29.478999999999999</v>
      </c>
      <c r="I263" s="266"/>
      <c r="J263" s="262"/>
      <c r="K263" s="262"/>
      <c r="L263" s="267"/>
      <c r="M263" s="268"/>
      <c r="N263" s="269"/>
      <c r="O263" s="269"/>
      <c r="P263" s="269"/>
      <c r="Q263" s="269"/>
      <c r="R263" s="269"/>
      <c r="S263" s="269"/>
      <c r="T263" s="270"/>
      <c r="U263" s="14"/>
      <c r="V263" s="14"/>
      <c r="W263" s="14"/>
      <c r="X263" s="14"/>
      <c r="Y263" s="14"/>
      <c r="Z263" s="14"/>
      <c r="AA263" s="14"/>
      <c r="AB263" s="14"/>
      <c r="AC263" s="14"/>
      <c r="AD263" s="14"/>
      <c r="AE263" s="14"/>
      <c r="AT263" s="271" t="s">
        <v>192</v>
      </c>
      <c r="AU263" s="271" t="s">
        <v>85</v>
      </c>
      <c r="AV263" s="14" t="s">
        <v>155</v>
      </c>
      <c r="AW263" s="14" t="s">
        <v>35</v>
      </c>
      <c r="AX263" s="14" t="s">
        <v>83</v>
      </c>
      <c r="AY263" s="271" t="s">
        <v>139</v>
      </c>
    </row>
    <row r="264" s="2" customFormat="1" ht="24.15" customHeight="1">
      <c r="A264" s="40"/>
      <c r="B264" s="41"/>
      <c r="C264" s="207" t="s">
        <v>582</v>
      </c>
      <c r="D264" s="207" t="s">
        <v>140</v>
      </c>
      <c r="E264" s="208" t="s">
        <v>583</v>
      </c>
      <c r="F264" s="209" t="s">
        <v>584</v>
      </c>
      <c r="G264" s="210" t="s">
        <v>230</v>
      </c>
      <c r="H264" s="211">
        <v>16.077999999999999</v>
      </c>
      <c r="I264" s="212"/>
      <c r="J264" s="213">
        <f>ROUND(I264*H264,2)</f>
        <v>0</v>
      </c>
      <c r="K264" s="209" t="s">
        <v>19</v>
      </c>
      <c r="L264" s="46"/>
      <c r="M264" s="214" t="s">
        <v>19</v>
      </c>
      <c r="N264" s="215" t="s">
        <v>47</v>
      </c>
      <c r="O264" s="86"/>
      <c r="P264" s="216">
        <f>O264*H264</f>
        <v>0</v>
      </c>
      <c r="Q264" s="216">
        <v>0</v>
      </c>
      <c r="R264" s="216">
        <f>Q264*H264</f>
        <v>0</v>
      </c>
      <c r="S264" s="216">
        <v>0</v>
      </c>
      <c r="T264" s="217">
        <f>S264*H264</f>
        <v>0</v>
      </c>
      <c r="U264" s="40"/>
      <c r="V264" s="40"/>
      <c r="W264" s="40"/>
      <c r="X264" s="40"/>
      <c r="Y264" s="40"/>
      <c r="Z264" s="40"/>
      <c r="AA264" s="40"/>
      <c r="AB264" s="40"/>
      <c r="AC264" s="40"/>
      <c r="AD264" s="40"/>
      <c r="AE264" s="40"/>
      <c r="AR264" s="218" t="s">
        <v>155</v>
      </c>
      <c r="AT264" s="218" t="s">
        <v>140</v>
      </c>
      <c r="AU264" s="218" t="s">
        <v>85</v>
      </c>
      <c r="AY264" s="19" t="s">
        <v>139</v>
      </c>
      <c r="BE264" s="219">
        <f>IF(N264="základní",J264,0)</f>
        <v>0</v>
      </c>
      <c r="BF264" s="219">
        <f>IF(N264="snížená",J264,0)</f>
        <v>0</v>
      </c>
      <c r="BG264" s="219">
        <f>IF(N264="zákl. přenesená",J264,0)</f>
        <v>0</v>
      </c>
      <c r="BH264" s="219">
        <f>IF(N264="sníž. přenesená",J264,0)</f>
        <v>0</v>
      </c>
      <c r="BI264" s="219">
        <f>IF(N264="nulová",J264,0)</f>
        <v>0</v>
      </c>
      <c r="BJ264" s="19" t="s">
        <v>83</v>
      </c>
      <c r="BK264" s="219">
        <f>ROUND(I264*H264,2)</f>
        <v>0</v>
      </c>
      <c r="BL264" s="19" t="s">
        <v>155</v>
      </c>
      <c r="BM264" s="218" t="s">
        <v>585</v>
      </c>
    </row>
    <row r="265" s="2" customFormat="1">
      <c r="A265" s="40"/>
      <c r="B265" s="41"/>
      <c r="C265" s="42"/>
      <c r="D265" s="232" t="s">
        <v>186</v>
      </c>
      <c r="E265" s="42"/>
      <c r="F265" s="233" t="s">
        <v>586</v>
      </c>
      <c r="G265" s="42"/>
      <c r="H265" s="42"/>
      <c r="I265" s="234"/>
      <c r="J265" s="42"/>
      <c r="K265" s="42"/>
      <c r="L265" s="46"/>
      <c r="M265" s="235"/>
      <c r="N265" s="236"/>
      <c r="O265" s="86"/>
      <c r="P265" s="86"/>
      <c r="Q265" s="86"/>
      <c r="R265" s="86"/>
      <c r="S265" s="86"/>
      <c r="T265" s="87"/>
      <c r="U265" s="40"/>
      <c r="V265" s="40"/>
      <c r="W265" s="40"/>
      <c r="X265" s="40"/>
      <c r="Y265" s="40"/>
      <c r="Z265" s="40"/>
      <c r="AA265" s="40"/>
      <c r="AB265" s="40"/>
      <c r="AC265" s="40"/>
      <c r="AD265" s="40"/>
      <c r="AE265" s="40"/>
      <c r="AT265" s="19" t="s">
        <v>186</v>
      </c>
      <c r="AU265" s="19" t="s">
        <v>85</v>
      </c>
    </row>
    <row r="266" s="13" customFormat="1">
      <c r="A266" s="13"/>
      <c r="B266" s="237"/>
      <c r="C266" s="238"/>
      <c r="D266" s="232" t="s">
        <v>192</v>
      </c>
      <c r="E266" s="239" t="s">
        <v>19</v>
      </c>
      <c r="F266" s="240" t="s">
        <v>587</v>
      </c>
      <c r="G266" s="238"/>
      <c r="H266" s="241">
        <v>16.077999999999999</v>
      </c>
      <c r="I266" s="242"/>
      <c r="J266" s="238"/>
      <c r="K266" s="238"/>
      <c r="L266" s="243"/>
      <c r="M266" s="244"/>
      <c r="N266" s="245"/>
      <c r="O266" s="245"/>
      <c r="P266" s="245"/>
      <c r="Q266" s="245"/>
      <c r="R266" s="245"/>
      <c r="S266" s="245"/>
      <c r="T266" s="246"/>
      <c r="U266" s="13"/>
      <c r="V266" s="13"/>
      <c r="W266" s="13"/>
      <c r="X266" s="13"/>
      <c r="Y266" s="13"/>
      <c r="Z266" s="13"/>
      <c r="AA266" s="13"/>
      <c r="AB266" s="13"/>
      <c r="AC266" s="13"/>
      <c r="AD266" s="13"/>
      <c r="AE266" s="13"/>
      <c r="AT266" s="247" t="s">
        <v>192</v>
      </c>
      <c r="AU266" s="247" t="s">
        <v>85</v>
      </c>
      <c r="AV266" s="13" t="s">
        <v>85</v>
      </c>
      <c r="AW266" s="13" t="s">
        <v>35</v>
      </c>
      <c r="AX266" s="13" t="s">
        <v>76</v>
      </c>
      <c r="AY266" s="247" t="s">
        <v>139</v>
      </c>
    </row>
    <row r="267" s="14" customFormat="1">
      <c r="A267" s="14"/>
      <c r="B267" s="261"/>
      <c r="C267" s="262"/>
      <c r="D267" s="232" t="s">
        <v>192</v>
      </c>
      <c r="E267" s="263" t="s">
        <v>19</v>
      </c>
      <c r="F267" s="264" t="s">
        <v>271</v>
      </c>
      <c r="G267" s="262"/>
      <c r="H267" s="265">
        <v>16.077999999999999</v>
      </c>
      <c r="I267" s="266"/>
      <c r="J267" s="262"/>
      <c r="K267" s="262"/>
      <c r="L267" s="267"/>
      <c r="M267" s="268"/>
      <c r="N267" s="269"/>
      <c r="O267" s="269"/>
      <c r="P267" s="269"/>
      <c r="Q267" s="269"/>
      <c r="R267" s="269"/>
      <c r="S267" s="269"/>
      <c r="T267" s="270"/>
      <c r="U267" s="14"/>
      <c r="V267" s="14"/>
      <c r="W267" s="14"/>
      <c r="X267" s="14"/>
      <c r="Y267" s="14"/>
      <c r="Z267" s="14"/>
      <c r="AA267" s="14"/>
      <c r="AB267" s="14"/>
      <c r="AC267" s="14"/>
      <c r="AD267" s="14"/>
      <c r="AE267" s="14"/>
      <c r="AT267" s="271" t="s">
        <v>192</v>
      </c>
      <c r="AU267" s="271" t="s">
        <v>85</v>
      </c>
      <c r="AV267" s="14" t="s">
        <v>155</v>
      </c>
      <c r="AW267" s="14" t="s">
        <v>35</v>
      </c>
      <c r="AX267" s="14" t="s">
        <v>83</v>
      </c>
      <c r="AY267" s="271" t="s">
        <v>139</v>
      </c>
    </row>
    <row r="268" s="11" customFormat="1" ht="22.8" customHeight="1">
      <c r="A268" s="11"/>
      <c r="B268" s="193"/>
      <c r="C268" s="194"/>
      <c r="D268" s="195" t="s">
        <v>75</v>
      </c>
      <c r="E268" s="230" t="s">
        <v>247</v>
      </c>
      <c r="F268" s="230" t="s">
        <v>248</v>
      </c>
      <c r="G268" s="194"/>
      <c r="H268" s="194"/>
      <c r="I268" s="197"/>
      <c r="J268" s="231">
        <f>BK268</f>
        <v>0</v>
      </c>
      <c r="K268" s="194"/>
      <c r="L268" s="199"/>
      <c r="M268" s="200"/>
      <c r="N268" s="201"/>
      <c r="O268" s="201"/>
      <c r="P268" s="202">
        <f>SUM(P269:P270)</f>
        <v>0</v>
      </c>
      <c r="Q268" s="201"/>
      <c r="R268" s="202">
        <f>SUM(R269:R270)</f>
        <v>0</v>
      </c>
      <c r="S268" s="201"/>
      <c r="T268" s="203">
        <f>SUM(T269:T270)</f>
        <v>0</v>
      </c>
      <c r="U268" s="11"/>
      <c r="V268" s="11"/>
      <c r="W268" s="11"/>
      <c r="X268" s="11"/>
      <c r="Y268" s="11"/>
      <c r="Z268" s="11"/>
      <c r="AA268" s="11"/>
      <c r="AB268" s="11"/>
      <c r="AC268" s="11"/>
      <c r="AD268" s="11"/>
      <c r="AE268" s="11"/>
      <c r="AR268" s="204" t="s">
        <v>83</v>
      </c>
      <c r="AT268" s="205" t="s">
        <v>75</v>
      </c>
      <c r="AU268" s="205" t="s">
        <v>83</v>
      </c>
      <c r="AY268" s="204" t="s">
        <v>139</v>
      </c>
      <c r="BK268" s="206">
        <f>SUM(BK269:BK270)</f>
        <v>0</v>
      </c>
    </row>
    <row r="269" s="2" customFormat="1" ht="24.15" customHeight="1">
      <c r="A269" s="40"/>
      <c r="B269" s="41"/>
      <c r="C269" s="207" t="s">
        <v>588</v>
      </c>
      <c r="D269" s="207" t="s">
        <v>140</v>
      </c>
      <c r="E269" s="208" t="s">
        <v>250</v>
      </c>
      <c r="F269" s="209" t="s">
        <v>251</v>
      </c>
      <c r="G269" s="210" t="s">
        <v>230</v>
      </c>
      <c r="H269" s="211">
        <v>48.966999999999999</v>
      </c>
      <c r="I269" s="212"/>
      <c r="J269" s="213">
        <f>ROUND(I269*H269,2)</f>
        <v>0</v>
      </c>
      <c r="K269" s="209" t="s">
        <v>19</v>
      </c>
      <c r="L269" s="46"/>
      <c r="M269" s="214" t="s">
        <v>19</v>
      </c>
      <c r="N269" s="215" t="s">
        <v>47</v>
      </c>
      <c r="O269" s="86"/>
      <c r="P269" s="216">
        <f>O269*H269</f>
        <v>0</v>
      </c>
      <c r="Q269" s="216">
        <v>0</v>
      </c>
      <c r="R269" s="216">
        <f>Q269*H269</f>
        <v>0</v>
      </c>
      <c r="S269" s="216">
        <v>0</v>
      </c>
      <c r="T269" s="217">
        <f>S269*H269</f>
        <v>0</v>
      </c>
      <c r="U269" s="40"/>
      <c r="V269" s="40"/>
      <c r="W269" s="40"/>
      <c r="X269" s="40"/>
      <c r="Y269" s="40"/>
      <c r="Z269" s="40"/>
      <c r="AA269" s="40"/>
      <c r="AB269" s="40"/>
      <c r="AC269" s="40"/>
      <c r="AD269" s="40"/>
      <c r="AE269" s="40"/>
      <c r="AR269" s="218" t="s">
        <v>155</v>
      </c>
      <c r="AT269" s="218" t="s">
        <v>140</v>
      </c>
      <c r="AU269" s="218" t="s">
        <v>85</v>
      </c>
      <c r="AY269" s="19" t="s">
        <v>139</v>
      </c>
      <c r="BE269" s="219">
        <f>IF(N269="základní",J269,0)</f>
        <v>0</v>
      </c>
      <c r="BF269" s="219">
        <f>IF(N269="snížená",J269,0)</f>
        <v>0</v>
      </c>
      <c r="BG269" s="219">
        <f>IF(N269="zákl. přenesená",J269,0)</f>
        <v>0</v>
      </c>
      <c r="BH269" s="219">
        <f>IF(N269="sníž. přenesená",J269,0)</f>
        <v>0</v>
      </c>
      <c r="BI269" s="219">
        <f>IF(N269="nulová",J269,0)</f>
        <v>0</v>
      </c>
      <c r="BJ269" s="19" t="s">
        <v>83</v>
      </c>
      <c r="BK269" s="219">
        <f>ROUND(I269*H269,2)</f>
        <v>0</v>
      </c>
      <c r="BL269" s="19" t="s">
        <v>155</v>
      </c>
      <c r="BM269" s="218" t="s">
        <v>589</v>
      </c>
    </row>
    <row r="270" s="2" customFormat="1">
      <c r="A270" s="40"/>
      <c r="B270" s="41"/>
      <c r="C270" s="42"/>
      <c r="D270" s="232" t="s">
        <v>186</v>
      </c>
      <c r="E270" s="42"/>
      <c r="F270" s="233" t="s">
        <v>590</v>
      </c>
      <c r="G270" s="42"/>
      <c r="H270" s="42"/>
      <c r="I270" s="234"/>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186</v>
      </c>
      <c r="AU270" s="19" t="s">
        <v>85</v>
      </c>
    </row>
    <row r="271" s="11" customFormat="1" ht="25.92" customHeight="1">
      <c r="A271" s="11"/>
      <c r="B271" s="193"/>
      <c r="C271" s="194"/>
      <c r="D271" s="195" t="s">
        <v>75</v>
      </c>
      <c r="E271" s="196" t="s">
        <v>591</v>
      </c>
      <c r="F271" s="196" t="s">
        <v>592</v>
      </c>
      <c r="G271" s="194"/>
      <c r="H271" s="194"/>
      <c r="I271" s="197"/>
      <c r="J271" s="198">
        <f>BK271</f>
        <v>0</v>
      </c>
      <c r="K271" s="194"/>
      <c r="L271" s="199"/>
      <c r="M271" s="200"/>
      <c r="N271" s="201"/>
      <c r="O271" s="201"/>
      <c r="P271" s="202">
        <f>P272</f>
        <v>0</v>
      </c>
      <c r="Q271" s="201"/>
      <c r="R271" s="202">
        <f>R272</f>
        <v>0.011236</v>
      </c>
      <c r="S271" s="201"/>
      <c r="T271" s="203">
        <f>T272</f>
        <v>0</v>
      </c>
      <c r="U271" s="11"/>
      <c r="V271" s="11"/>
      <c r="W271" s="11"/>
      <c r="X271" s="11"/>
      <c r="Y271" s="11"/>
      <c r="Z271" s="11"/>
      <c r="AA271" s="11"/>
      <c r="AB271" s="11"/>
      <c r="AC271" s="11"/>
      <c r="AD271" s="11"/>
      <c r="AE271" s="11"/>
      <c r="AR271" s="204" t="s">
        <v>85</v>
      </c>
      <c r="AT271" s="205" t="s">
        <v>75</v>
      </c>
      <c r="AU271" s="205" t="s">
        <v>76</v>
      </c>
      <c r="AY271" s="204" t="s">
        <v>139</v>
      </c>
      <c r="BK271" s="206">
        <f>BK272</f>
        <v>0</v>
      </c>
    </row>
    <row r="272" s="11" customFormat="1" ht="22.8" customHeight="1">
      <c r="A272" s="11"/>
      <c r="B272" s="193"/>
      <c r="C272" s="194"/>
      <c r="D272" s="195" t="s">
        <v>75</v>
      </c>
      <c r="E272" s="230" t="s">
        <v>593</v>
      </c>
      <c r="F272" s="230" t="s">
        <v>594</v>
      </c>
      <c r="G272" s="194"/>
      <c r="H272" s="194"/>
      <c r="I272" s="197"/>
      <c r="J272" s="231">
        <f>BK272</f>
        <v>0</v>
      </c>
      <c r="K272" s="194"/>
      <c r="L272" s="199"/>
      <c r="M272" s="200"/>
      <c r="N272" s="201"/>
      <c r="O272" s="201"/>
      <c r="P272" s="202">
        <f>SUM(P273:P279)</f>
        <v>0</v>
      </c>
      <c r="Q272" s="201"/>
      <c r="R272" s="202">
        <f>SUM(R273:R279)</f>
        <v>0.011236</v>
      </c>
      <c r="S272" s="201"/>
      <c r="T272" s="203">
        <f>SUM(T273:T279)</f>
        <v>0</v>
      </c>
      <c r="U272" s="11"/>
      <c r="V272" s="11"/>
      <c r="W272" s="11"/>
      <c r="X272" s="11"/>
      <c r="Y272" s="11"/>
      <c r="Z272" s="11"/>
      <c r="AA272" s="11"/>
      <c r="AB272" s="11"/>
      <c r="AC272" s="11"/>
      <c r="AD272" s="11"/>
      <c r="AE272" s="11"/>
      <c r="AR272" s="204" t="s">
        <v>85</v>
      </c>
      <c r="AT272" s="205" t="s">
        <v>75</v>
      </c>
      <c r="AU272" s="205" t="s">
        <v>83</v>
      </c>
      <c r="AY272" s="204" t="s">
        <v>139</v>
      </c>
      <c r="BK272" s="206">
        <f>SUM(BK273:BK279)</f>
        <v>0</v>
      </c>
    </row>
    <row r="273" s="2" customFormat="1" ht="14.4" customHeight="1">
      <c r="A273" s="40"/>
      <c r="B273" s="41"/>
      <c r="C273" s="207" t="s">
        <v>595</v>
      </c>
      <c r="D273" s="207" t="s">
        <v>140</v>
      </c>
      <c r="E273" s="208" t="s">
        <v>596</v>
      </c>
      <c r="F273" s="209" t="s">
        <v>597</v>
      </c>
      <c r="G273" s="210" t="s">
        <v>598</v>
      </c>
      <c r="H273" s="211">
        <v>10.6</v>
      </c>
      <c r="I273" s="212"/>
      <c r="J273" s="213">
        <f>ROUND(I273*H273,2)</f>
        <v>0</v>
      </c>
      <c r="K273" s="209" t="s">
        <v>374</v>
      </c>
      <c r="L273" s="46"/>
      <c r="M273" s="214" t="s">
        <v>19</v>
      </c>
      <c r="N273" s="215" t="s">
        <v>47</v>
      </c>
      <c r="O273" s="86"/>
      <c r="P273" s="216">
        <f>O273*H273</f>
        <v>0</v>
      </c>
      <c r="Q273" s="216">
        <v>6.0000000000000002E-05</v>
      </c>
      <c r="R273" s="216">
        <f>Q273*H273</f>
        <v>0.00063599999999999996</v>
      </c>
      <c r="S273" s="216">
        <v>0</v>
      </c>
      <c r="T273" s="217">
        <f>S273*H273</f>
        <v>0</v>
      </c>
      <c r="U273" s="40"/>
      <c r="V273" s="40"/>
      <c r="W273" s="40"/>
      <c r="X273" s="40"/>
      <c r="Y273" s="40"/>
      <c r="Z273" s="40"/>
      <c r="AA273" s="40"/>
      <c r="AB273" s="40"/>
      <c r="AC273" s="40"/>
      <c r="AD273" s="40"/>
      <c r="AE273" s="40"/>
      <c r="AR273" s="218" t="s">
        <v>343</v>
      </c>
      <c r="AT273" s="218" t="s">
        <v>140</v>
      </c>
      <c r="AU273" s="218" t="s">
        <v>85</v>
      </c>
      <c r="AY273" s="19" t="s">
        <v>139</v>
      </c>
      <c r="BE273" s="219">
        <f>IF(N273="základní",J273,0)</f>
        <v>0</v>
      </c>
      <c r="BF273" s="219">
        <f>IF(N273="snížená",J273,0)</f>
        <v>0</v>
      </c>
      <c r="BG273" s="219">
        <f>IF(N273="zákl. přenesená",J273,0)</f>
        <v>0</v>
      </c>
      <c r="BH273" s="219">
        <f>IF(N273="sníž. přenesená",J273,0)</f>
        <v>0</v>
      </c>
      <c r="BI273" s="219">
        <f>IF(N273="nulová",J273,0)</f>
        <v>0</v>
      </c>
      <c r="BJ273" s="19" t="s">
        <v>83</v>
      </c>
      <c r="BK273" s="219">
        <f>ROUND(I273*H273,2)</f>
        <v>0</v>
      </c>
      <c r="BL273" s="19" t="s">
        <v>343</v>
      </c>
      <c r="BM273" s="218" t="s">
        <v>599</v>
      </c>
    </row>
    <row r="274" s="2" customFormat="1">
      <c r="A274" s="40"/>
      <c r="B274" s="41"/>
      <c r="C274" s="42"/>
      <c r="D274" s="232" t="s">
        <v>186</v>
      </c>
      <c r="E274" s="42"/>
      <c r="F274" s="233" t="s">
        <v>600</v>
      </c>
      <c r="G274" s="42"/>
      <c r="H274" s="42"/>
      <c r="I274" s="234"/>
      <c r="J274" s="42"/>
      <c r="K274" s="42"/>
      <c r="L274" s="46"/>
      <c r="M274" s="235"/>
      <c r="N274" s="236"/>
      <c r="O274" s="86"/>
      <c r="P274" s="86"/>
      <c r="Q274" s="86"/>
      <c r="R274" s="86"/>
      <c r="S274" s="86"/>
      <c r="T274" s="87"/>
      <c r="U274" s="40"/>
      <c r="V274" s="40"/>
      <c r="W274" s="40"/>
      <c r="X274" s="40"/>
      <c r="Y274" s="40"/>
      <c r="Z274" s="40"/>
      <c r="AA274" s="40"/>
      <c r="AB274" s="40"/>
      <c r="AC274" s="40"/>
      <c r="AD274" s="40"/>
      <c r="AE274" s="40"/>
      <c r="AT274" s="19" t="s">
        <v>186</v>
      </c>
      <c r="AU274" s="19" t="s">
        <v>85</v>
      </c>
    </row>
    <row r="275" s="15" customFormat="1">
      <c r="A275" s="15"/>
      <c r="B275" s="272"/>
      <c r="C275" s="273"/>
      <c r="D275" s="232" t="s">
        <v>192</v>
      </c>
      <c r="E275" s="274" t="s">
        <v>19</v>
      </c>
      <c r="F275" s="275" t="s">
        <v>601</v>
      </c>
      <c r="G275" s="273"/>
      <c r="H275" s="274" t="s">
        <v>19</v>
      </c>
      <c r="I275" s="276"/>
      <c r="J275" s="273"/>
      <c r="K275" s="273"/>
      <c r="L275" s="277"/>
      <c r="M275" s="278"/>
      <c r="N275" s="279"/>
      <c r="O275" s="279"/>
      <c r="P275" s="279"/>
      <c r="Q275" s="279"/>
      <c r="R275" s="279"/>
      <c r="S275" s="279"/>
      <c r="T275" s="280"/>
      <c r="U275" s="15"/>
      <c r="V275" s="15"/>
      <c r="W275" s="15"/>
      <c r="X275" s="15"/>
      <c r="Y275" s="15"/>
      <c r="Z275" s="15"/>
      <c r="AA275" s="15"/>
      <c r="AB275" s="15"/>
      <c r="AC275" s="15"/>
      <c r="AD275" s="15"/>
      <c r="AE275" s="15"/>
      <c r="AT275" s="281" t="s">
        <v>192</v>
      </c>
      <c r="AU275" s="281" t="s">
        <v>85</v>
      </c>
      <c r="AV275" s="15" t="s">
        <v>83</v>
      </c>
      <c r="AW275" s="15" t="s">
        <v>35</v>
      </c>
      <c r="AX275" s="15" t="s">
        <v>76</v>
      </c>
      <c r="AY275" s="281" t="s">
        <v>139</v>
      </c>
    </row>
    <row r="276" s="13" customFormat="1">
      <c r="A276" s="13"/>
      <c r="B276" s="237"/>
      <c r="C276" s="238"/>
      <c r="D276" s="232" t="s">
        <v>192</v>
      </c>
      <c r="E276" s="239" t="s">
        <v>19</v>
      </c>
      <c r="F276" s="240" t="s">
        <v>602</v>
      </c>
      <c r="G276" s="238"/>
      <c r="H276" s="241">
        <v>10.6</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192</v>
      </c>
      <c r="AU276" s="247" t="s">
        <v>85</v>
      </c>
      <c r="AV276" s="13" t="s">
        <v>85</v>
      </c>
      <c r="AW276" s="13" t="s">
        <v>35</v>
      </c>
      <c r="AX276" s="13" t="s">
        <v>83</v>
      </c>
      <c r="AY276" s="247" t="s">
        <v>139</v>
      </c>
    </row>
    <row r="277" s="2" customFormat="1" ht="14.4" customHeight="1">
      <c r="A277" s="40"/>
      <c r="B277" s="41"/>
      <c r="C277" s="248" t="s">
        <v>603</v>
      </c>
      <c r="D277" s="248" t="s">
        <v>220</v>
      </c>
      <c r="E277" s="249" t="s">
        <v>466</v>
      </c>
      <c r="F277" s="250" t="s">
        <v>467</v>
      </c>
      <c r="G277" s="251" t="s">
        <v>346</v>
      </c>
      <c r="H277" s="252">
        <v>2</v>
      </c>
      <c r="I277" s="253"/>
      <c r="J277" s="254">
        <f>ROUND(I277*H277,2)</f>
        <v>0</v>
      </c>
      <c r="K277" s="250" t="s">
        <v>374</v>
      </c>
      <c r="L277" s="255"/>
      <c r="M277" s="256" t="s">
        <v>19</v>
      </c>
      <c r="N277" s="257" t="s">
        <v>47</v>
      </c>
      <c r="O277" s="86"/>
      <c r="P277" s="216">
        <f>O277*H277</f>
        <v>0</v>
      </c>
      <c r="Q277" s="216">
        <v>0.0053</v>
      </c>
      <c r="R277" s="216">
        <f>Q277*H277</f>
        <v>0.0106</v>
      </c>
      <c r="S277" s="216">
        <v>0</v>
      </c>
      <c r="T277" s="217">
        <f>S277*H277</f>
        <v>0</v>
      </c>
      <c r="U277" s="40"/>
      <c r="V277" s="40"/>
      <c r="W277" s="40"/>
      <c r="X277" s="40"/>
      <c r="Y277" s="40"/>
      <c r="Z277" s="40"/>
      <c r="AA277" s="40"/>
      <c r="AB277" s="40"/>
      <c r="AC277" s="40"/>
      <c r="AD277" s="40"/>
      <c r="AE277" s="40"/>
      <c r="AR277" s="218" t="s">
        <v>464</v>
      </c>
      <c r="AT277" s="218" t="s">
        <v>220</v>
      </c>
      <c r="AU277" s="218" t="s">
        <v>85</v>
      </c>
      <c r="AY277" s="19" t="s">
        <v>139</v>
      </c>
      <c r="BE277" s="219">
        <f>IF(N277="základní",J277,0)</f>
        <v>0</v>
      </c>
      <c r="BF277" s="219">
        <f>IF(N277="snížená",J277,0)</f>
        <v>0</v>
      </c>
      <c r="BG277" s="219">
        <f>IF(N277="zákl. přenesená",J277,0)</f>
        <v>0</v>
      </c>
      <c r="BH277" s="219">
        <f>IF(N277="sníž. přenesená",J277,0)</f>
        <v>0</v>
      </c>
      <c r="BI277" s="219">
        <f>IF(N277="nulová",J277,0)</f>
        <v>0</v>
      </c>
      <c r="BJ277" s="19" t="s">
        <v>83</v>
      </c>
      <c r="BK277" s="219">
        <f>ROUND(I277*H277,2)</f>
        <v>0</v>
      </c>
      <c r="BL277" s="19" t="s">
        <v>464</v>
      </c>
      <c r="BM277" s="218" t="s">
        <v>604</v>
      </c>
    </row>
    <row r="278" s="2" customFormat="1" ht="24.15" customHeight="1">
      <c r="A278" s="40"/>
      <c r="B278" s="41"/>
      <c r="C278" s="207" t="s">
        <v>605</v>
      </c>
      <c r="D278" s="207" t="s">
        <v>140</v>
      </c>
      <c r="E278" s="208" t="s">
        <v>606</v>
      </c>
      <c r="F278" s="209" t="s">
        <v>607</v>
      </c>
      <c r="G278" s="210" t="s">
        <v>230</v>
      </c>
      <c r="H278" s="211">
        <v>0.001</v>
      </c>
      <c r="I278" s="212"/>
      <c r="J278" s="213">
        <f>ROUND(I278*H278,2)</f>
        <v>0</v>
      </c>
      <c r="K278" s="209" t="s">
        <v>374</v>
      </c>
      <c r="L278" s="46"/>
      <c r="M278" s="214" t="s">
        <v>19</v>
      </c>
      <c r="N278" s="215" t="s">
        <v>47</v>
      </c>
      <c r="O278" s="86"/>
      <c r="P278" s="216">
        <f>O278*H278</f>
        <v>0</v>
      </c>
      <c r="Q278" s="216">
        <v>0</v>
      </c>
      <c r="R278" s="216">
        <f>Q278*H278</f>
        <v>0</v>
      </c>
      <c r="S278" s="216">
        <v>0</v>
      </c>
      <c r="T278" s="217">
        <f>S278*H278</f>
        <v>0</v>
      </c>
      <c r="U278" s="40"/>
      <c r="V278" s="40"/>
      <c r="W278" s="40"/>
      <c r="X278" s="40"/>
      <c r="Y278" s="40"/>
      <c r="Z278" s="40"/>
      <c r="AA278" s="40"/>
      <c r="AB278" s="40"/>
      <c r="AC278" s="40"/>
      <c r="AD278" s="40"/>
      <c r="AE278" s="40"/>
      <c r="AR278" s="218" t="s">
        <v>343</v>
      </c>
      <c r="AT278" s="218" t="s">
        <v>140</v>
      </c>
      <c r="AU278" s="218" t="s">
        <v>85</v>
      </c>
      <c r="AY278" s="19" t="s">
        <v>139</v>
      </c>
      <c r="BE278" s="219">
        <f>IF(N278="základní",J278,0)</f>
        <v>0</v>
      </c>
      <c r="BF278" s="219">
        <f>IF(N278="snížená",J278,0)</f>
        <v>0</v>
      </c>
      <c r="BG278" s="219">
        <f>IF(N278="zákl. přenesená",J278,0)</f>
        <v>0</v>
      </c>
      <c r="BH278" s="219">
        <f>IF(N278="sníž. přenesená",J278,0)</f>
        <v>0</v>
      </c>
      <c r="BI278" s="219">
        <f>IF(N278="nulová",J278,0)</f>
        <v>0</v>
      </c>
      <c r="BJ278" s="19" t="s">
        <v>83</v>
      </c>
      <c r="BK278" s="219">
        <f>ROUND(I278*H278,2)</f>
        <v>0</v>
      </c>
      <c r="BL278" s="19" t="s">
        <v>343</v>
      </c>
      <c r="BM278" s="218" t="s">
        <v>608</v>
      </c>
    </row>
    <row r="279" s="2" customFormat="1">
      <c r="A279" s="40"/>
      <c r="B279" s="41"/>
      <c r="C279" s="42"/>
      <c r="D279" s="232" t="s">
        <v>186</v>
      </c>
      <c r="E279" s="42"/>
      <c r="F279" s="233" t="s">
        <v>609</v>
      </c>
      <c r="G279" s="42"/>
      <c r="H279" s="42"/>
      <c r="I279" s="234"/>
      <c r="J279" s="42"/>
      <c r="K279" s="42"/>
      <c r="L279" s="46"/>
      <c r="M279" s="235"/>
      <c r="N279" s="236"/>
      <c r="O279" s="86"/>
      <c r="P279" s="86"/>
      <c r="Q279" s="86"/>
      <c r="R279" s="86"/>
      <c r="S279" s="86"/>
      <c r="T279" s="87"/>
      <c r="U279" s="40"/>
      <c r="V279" s="40"/>
      <c r="W279" s="40"/>
      <c r="X279" s="40"/>
      <c r="Y279" s="40"/>
      <c r="Z279" s="40"/>
      <c r="AA279" s="40"/>
      <c r="AB279" s="40"/>
      <c r="AC279" s="40"/>
      <c r="AD279" s="40"/>
      <c r="AE279" s="40"/>
      <c r="AT279" s="19" t="s">
        <v>186</v>
      </c>
      <c r="AU279" s="19" t="s">
        <v>85</v>
      </c>
    </row>
    <row r="280" s="11" customFormat="1" ht="25.92" customHeight="1">
      <c r="A280" s="11"/>
      <c r="B280" s="193"/>
      <c r="C280" s="194"/>
      <c r="D280" s="195" t="s">
        <v>75</v>
      </c>
      <c r="E280" s="196" t="s">
        <v>220</v>
      </c>
      <c r="F280" s="196" t="s">
        <v>610</v>
      </c>
      <c r="G280" s="194"/>
      <c r="H280" s="194"/>
      <c r="I280" s="197"/>
      <c r="J280" s="198">
        <f>BK280</f>
        <v>0</v>
      </c>
      <c r="K280" s="194"/>
      <c r="L280" s="199"/>
      <c r="M280" s="200"/>
      <c r="N280" s="201"/>
      <c r="O280" s="201"/>
      <c r="P280" s="202">
        <f>P281</f>
        <v>0</v>
      </c>
      <c r="Q280" s="201"/>
      <c r="R280" s="202">
        <f>R281</f>
        <v>0</v>
      </c>
      <c r="S280" s="201"/>
      <c r="T280" s="203">
        <f>T281</f>
        <v>0</v>
      </c>
      <c r="U280" s="11"/>
      <c r="V280" s="11"/>
      <c r="W280" s="11"/>
      <c r="X280" s="11"/>
      <c r="Y280" s="11"/>
      <c r="Z280" s="11"/>
      <c r="AA280" s="11"/>
      <c r="AB280" s="11"/>
      <c r="AC280" s="11"/>
      <c r="AD280" s="11"/>
      <c r="AE280" s="11"/>
      <c r="AR280" s="204" t="s">
        <v>150</v>
      </c>
      <c r="AT280" s="205" t="s">
        <v>75</v>
      </c>
      <c r="AU280" s="205" t="s">
        <v>76</v>
      </c>
      <c r="AY280" s="204" t="s">
        <v>139</v>
      </c>
      <c r="BK280" s="206">
        <f>BK281</f>
        <v>0</v>
      </c>
    </row>
    <row r="281" s="11" customFormat="1" ht="22.8" customHeight="1">
      <c r="A281" s="11"/>
      <c r="B281" s="193"/>
      <c r="C281" s="194"/>
      <c r="D281" s="195" t="s">
        <v>75</v>
      </c>
      <c r="E281" s="230" t="s">
        <v>611</v>
      </c>
      <c r="F281" s="230" t="s">
        <v>612</v>
      </c>
      <c r="G281" s="194"/>
      <c r="H281" s="194"/>
      <c r="I281" s="197"/>
      <c r="J281" s="231">
        <f>BK281</f>
        <v>0</v>
      </c>
      <c r="K281" s="194"/>
      <c r="L281" s="199"/>
      <c r="M281" s="200"/>
      <c r="N281" s="201"/>
      <c r="O281" s="201"/>
      <c r="P281" s="202">
        <f>SUM(P282:P283)</f>
        <v>0</v>
      </c>
      <c r="Q281" s="201"/>
      <c r="R281" s="202">
        <f>SUM(R282:R283)</f>
        <v>0</v>
      </c>
      <c r="S281" s="201"/>
      <c r="T281" s="203">
        <f>SUM(T282:T283)</f>
        <v>0</v>
      </c>
      <c r="U281" s="11"/>
      <c r="V281" s="11"/>
      <c r="W281" s="11"/>
      <c r="X281" s="11"/>
      <c r="Y281" s="11"/>
      <c r="Z281" s="11"/>
      <c r="AA281" s="11"/>
      <c r="AB281" s="11"/>
      <c r="AC281" s="11"/>
      <c r="AD281" s="11"/>
      <c r="AE281" s="11"/>
      <c r="AR281" s="204" t="s">
        <v>150</v>
      </c>
      <c r="AT281" s="205" t="s">
        <v>75</v>
      </c>
      <c r="AU281" s="205" t="s">
        <v>83</v>
      </c>
      <c r="AY281" s="204" t="s">
        <v>139</v>
      </c>
      <c r="BK281" s="206">
        <f>SUM(BK282:BK283)</f>
        <v>0</v>
      </c>
    </row>
    <row r="282" s="2" customFormat="1" ht="14.4" customHeight="1">
      <c r="A282" s="40"/>
      <c r="B282" s="41"/>
      <c r="C282" s="207" t="s">
        <v>613</v>
      </c>
      <c r="D282" s="207" t="s">
        <v>140</v>
      </c>
      <c r="E282" s="208" t="s">
        <v>614</v>
      </c>
      <c r="F282" s="209" t="s">
        <v>615</v>
      </c>
      <c r="G282" s="210" t="s">
        <v>346</v>
      </c>
      <c r="H282" s="211">
        <v>2</v>
      </c>
      <c r="I282" s="212"/>
      <c r="J282" s="213">
        <f>ROUND(I282*H282,2)</f>
        <v>0</v>
      </c>
      <c r="K282" s="209" t="s">
        <v>19</v>
      </c>
      <c r="L282" s="46"/>
      <c r="M282" s="214" t="s">
        <v>19</v>
      </c>
      <c r="N282" s="215" t="s">
        <v>47</v>
      </c>
      <c r="O282" s="86"/>
      <c r="P282" s="216">
        <f>O282*H282</f>
        <v>0</v>
      </c>
      <c r="Q282" s="216">
        <v>0</v>
      </c>
      <c r="R282" s="216">
        <f>Q282*H282</f>
        <v>0</v>
      </c>
      <c r="S282" s="216">
        <v>0</v>
      </c>
      <c r="T282" s="217">
        <f>S282*H282</f>
        <v>0</v>
      </c>
      <c r="U282" s="40"/>
      <c r="V282" s="40"/>
      <c r="W282" s="40"/>
      <c r="X282" s="40"/>
      <c r="Y282" s="40"/>
      <c r="Z282" s="40"/>
      <c r="AA282" s="40"/>
      <c r="AB282" s="40"/>
      <c r="AC282" s="40"/>
      <c r="AD282" s="40"/>
      <c r="AE282" s="40"/>
      <c r="AR282" s="218" t="s">
        <v>616</v>
      </c>
      <c r="AT282" s="218" t="s">
        <v>140</v>
      </c>
      <c r="AU282" s="218" t="s">
        <v>85</v>
      </c>
      <c r="AY282" s="19" t="s">
        <v>139</v>
      </c>
      <c r="BE282" s="219">
        <f>IF(N282="základní",J282,0)</f>
        <v>0</v>
      </c>
      <c r="BF282" s="219">
        <f>IF(N282="snížená",J282,0)</f>
        <v>0</v>
      </c>
      <c r="BG282" s="219">
        <f>IF(N282="zákl. přenesená",J282,0)</f>
        <v>0</v>
      </c>
      <c r="BH282" s="219">
        <f>IF(N282="sníž. přenesená",J282,0)</f>
        <v>0</v>
      </c>
      <c r="BI282" s="219">
        <f>IF(N282="nulová",J282,0)</f>
        <v>0</v>
      </c>
      <c r="BJ282" s="19" t="s">
        <v>83</v>
      </c>
      <c r="BK282" s="219">
        <f>ROUND(I282*H282,2)</f>
        <v>0</v>
      </c>
      <c r="BL282" s="19" t="s">
        <v>616</v>
      </c>
      <c r="BM282" s="218" t="s">
        <v>617</v>
      </c>
    </row>
    <row r="283" s="2" customFormat="1" ht="14.4" customHeight="1">
      <c r="A283" s="40"/>
      <c r="B283" s="41"/>
      <c r="C283" s="207" t="s">
        <v>618</v>
      </c>
      <c r="D283" s="207" t="s">
        <v>140</v>
      </c>
      <c r="E283" s="208" t="s">
        <v>619</v>
      </c>
      <c r="F283" s="209" t="s">
        <v>620</v>
      </c>
      <c r="G283" s="210" t="s">
        <v>346</v>
      </c>
      <c r="H283" s="211">
        <v>1</v>
      </c>
      <c r="I283" s="212"/>
      <c r="J283" s="213">
        <f>ROUND(I283*H283,2)</f>
        <v>0</v>
      </c>
      <c r="K283" s="209" t="s">
        <v>19</v>
      </c>
      <c r="L283" s="46"/>
      <c r="M283" s="220" t="s">
        <v>19</v>
      </c>
      <c r="N283" s="221" t="s">
        <v>47</v>
      </c>
      <c r="O283" s="222"/>
      <c r="P283" s="223">
        <f>O283*H283</f>
        <v>0</v>
      </c>
      <c r="Q283" s="223">
        <v>0</v>
      </c>
      <c r="R283" s="223">
        <f>Q283*H283</f>
        <v>0</v>
      </c>
      <c r="S283" s="223">
        <v>0</v>
      </c>
      <c r="T283" s="224">
        <f>S283*H283</f>
        <v>0</v>
      </c>
      <c r="U283" s="40"/>
      <c r="V283" s="40"/>
      <c r="W283" s="40"/>
      <c r="X283" s="40"/>
      <c r="Y283" s="40"/>
      <c r="Z283" s="40"/>
      <c r="AA283" s="40"/>
      <c r="AB283" s="40"/>
      <c r="AC283" s="40"/>
      <c r="AD283" s="40"/>
      <c r="AE283" s="40"/>
      <c r="AR283" s="218" t="s">
        <v>616</v>
      </c>
      <c r="AT283" s="218" t="s">
        <v>140</v>
      </c>
      <c r="AU283" s="218" t="s">
        <v>85</v>
      </c>
      <c r="AY283" s="19" t="s">
        <v>139</v>
      </c>
      <c r="BE283" s="219">
        <f>IF(N283="základní",J283,0)</f>
        <v>0</v>
      </c>
      <c r="BF283" s="219">
        <f>IF(N283="snížená",J283,0)</f>
        <v>0</v>
      </c>
      <c r="BG283" s="219">
        <f>IF(N283="zákl. přenesená",J283,0)</f>
        <v>0</v>
      </c>
      <c r="BH283" s="219">
        <f>IF(N283="sníž. přenesená",J283,0)</f>
        <v>0</v>
      </c>
      <c r="BI283" s="219">
        <f>IF(N283="nulová",J283,0)</f>
        <v>0</v>
      </c>
      <c r="BJ283" s="19" t="s">
        <v>83</v>
      </c>
      <c r="BK283" s="219">
        <f>ROUND(I283*H283,2)</f>
        <v>0</v>
      </c>
      <c r="BL283" s="19" t="s">
        <v>616</v>
      </c>
      <c r="BM283" s="218" t="s">
        <v>621</v>
      </c>
    </row>
    <row r="284" s="2" customFormat="1" ht="6.96" customHeight="1">
      <c r="A284" s="40"/>
      <c r="B284" s="61"/>
      <c r="C284" s="62"/>
      <c r="D284" s="62"/>
      <c r="E284" s="62"/>
      <c r="F284" s="62"/>
      <c r="G284" s="62"/>
      <c r="H284" s="62"/>
      <c r="I284" s="62"/>
      <c r="J284" s="62"/>
      <c r="K284" s="62"/>
      <c r="L284" s="46"/>
      <c r="M284" s="40"/>
      <c r="O284" s="40"/>
      <c r="P284" s="40"/>
      <c r="Q284" s="40"/>
      <c r="R284" s="40"/>
      <c r="S284" s="40"/>
      <c r="T284" s="40"/>
      <c r="U284" s="40"/>
      <c r="V284" s="40"/>
      <c r="W284" s="40"/>
      <c r="X284" s="40"/>
      <c r="Y284" s="40"/>
      <c r="Z284" s="40"/>
      <c r="AA284" s="40"/>
      <c r="AB284" s="40"/>
      <c r="AC284" s="40"/>
      <c r="AD284" s="40"/>
      <c r="AE284" s="40"/>
    </row>
  </sheetData>
  <sheetProtection sheet="1" autoFilter="0" formatColumns="0" formatRows="0" objects="1" scenarios="1" spinCount="100000" saltValue="bsJ6178QxGjNbpgIM68+7rsWewoHDX/xPgE6U7YxQXj/TUi61QuLPmB3TiU958dMvyWL1WxyqoSnDLh9DrqI4g==" hashValue="u65IH2XMl5lMHc/7lAzY+u1cm7lXY/JM7I2sPJAkwFQgyjuSZP24zgBa15ZCbx6UIrewyRCpZOvCyn0FtUceAw==" algorithmName="SHA-512" password="CC35"/>
  <autoFilter ref="C96:K283"/>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108</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254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622</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41</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ROUND(J98,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ROUND((SUM(BE98:BE198)),  2)</f>
        <v>0</v>
      </c>
      <c r="G35" s="40"/>
      <c r="H35" s="40"/>
      <c r="I35" s="159">
        <v>0.20999999999999999</v>
      </c>
      <c r="J35" s="158">
        <f>ROUND(((SUM(BE98:BE198))*I35),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ROUND((SUM(BF98:BF198)),  2)</f>
        <v>0</v>
      </c>
      <c r="G36" s="40"/>
      <c r="H36" s="40"/>
      <c r="I36" s="159">
        <v>0.14999999999999999</v>
      </c>
      <c r="J36" s="158">
        <f>ROUND(((SUM(BF98:BF198))*I36),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ROUND((SUM(BG98:BG198)),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ROUND((SUM(BH98:BH198)),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ROUND((SUM(BI98:BI198)),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254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63-51-02 - LEEL Servis, přesun vrátnice - Elektroinstalace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J98</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173</v>
      </c>
      <c r="E64" s="179"/>
      <c r="F64" s="179"/>
      <c r="G64" s="179"/>
      <c r="H64" s="179"/>
      <c r="I64" s="179"/>
      <c r="J64" s="180">
        <f>J99</f>
        <v>0</v>
      </c>
      <c r="K64" s="177"/>
      <c r="L64" s="181"/>
      <c r="S64" s="9"/>
      <c r="T64" s="9"/>
      <c r="U64" s="9"/>
      <c r="V64" s="9"/>
      <c r="W64" s="9"/>
      <c r="X64" s="9"/>
      <c r="Y64" s="9"/>
      <c r="Z64" s="9"/>
      <c r="AA64" s="9"/>
      <c r="AB64" s="9"/>
      <c r="AC64" s="9"/>
      <c r="AD64" s="9"/>
      <c r="AE64" s="9"/>
    </row>
    <row r="65" s="12" customFormat="1" ht="19.92" customHeight="1">
      <c r="A65" s="12"/>
      <c r="B65" s="225"/>
      <c r="C65" s="127"/>
      <c r="D65" s="226" t="s">
        <v>257</v>
      </c>
      <c r="E65" s="227"/>
      <c r="F65" s="227"/>
      <c r="G65" s="227"/>
      <c r="H65" s="227"/>
      <c r="I65" s="227"/>
      <c r="J65" s="228">
        <f>J100</f>
        <v>0</v>
      </c>
      <c r="K65" s="127"/>
      <c r="L65" s="229"/>
      <c r="S65" s="12"/>
      <c r="T65" s="12"/>
      <c r="U65" s="12"/>
      <c r="V65" s="12"/>
      <c r="W65" s="12"/>
      <c r="X65" s="12"/>
      <c r="Y65" s="12"/>
      <c r="Z65" s="12"/>
      <c r="AA65" s="12"/>
      <c r="AB65" s="12"/>
      <c r="AC65" s="12"/>
      <c r="AD65" s="12"/>
      <c r="AE65" s="12"/>
    </row>
    <row r="66" s="12" customFormat="1" ht="19.92" customHeight="1">
      <c r="A66" s="12"/>
      <c r="B66" s="225"/>
      <c r="C66" s="127"/>
      <c r="D66" s="226" t="s">
        <v>176</v>
      </c>
      <c r="E66" s="227"/>
      <c r="F66" s="227"/>
      <c r="G66" s="227"/>
      <c r="H66" s="227"/>
      <c r="I66" s="227"/>
      <c r="J66" s="228">
        <f>J107</f>
        <v>0</v>
      </c>
      <c r="K66" s="127"/>
      <c r="L66" s="229"/>
      <c r="S66" s="12"/>
      <c r="T66" s="12"/>
      <c r="U66" s="12"/>
      <c r="V66" s="12"/>
      <c r="W66" s="12"/>
      <c r="X66" s="12"/>
      <c r="Y66" s="12"/>
      <c r="Z66" s="12"/>
      <c r="AA66" s="12"/>
      <c r="AB66" s="12"/>
      <c r="AC66" s="12"/>
      <c r="AD66" s="12"/>
      <c r="AE66" s="12"/>
    </row>
    <row r="67" s="12" customFormat="1" ht="19.92" customHeight="1">
      <c r="A67" s="12"/>
      <c r="B67" s="225"/>
      <c r="C67" s="127"/>
      <c r="D67" s="226" t="s">
        <v>177</v>
      </c>
      <c r="E67" s="227"/>
      <c r="F67" s="227"/>
      <c r="G67" s="227"/>
      <c r="H67" s="227"/>
      <c r="I67" s="227"/>
      <c r="J67" s="228">
        <f>J111</f>
        <v>0</v>
      </c>
      <c r="K67" s="127"/>
      <c r="L67" s="229"/>
      <c r="S67" s="12"/>
      <c r="T67" s="12"/>
      <c r="U67" s="12"/>
      <c r="V67" s="12"/>
      <c r="W67" s="12"/>
      <c r="X67" s="12"/>
      <c r="Y67" s="12"/>
      <c r="Z67" s="12"/>
      <c r="AA67" s="12"/>
      <c r="AB67" s="12"/>
      <c r="AC67" s="12"/>
      <c r="AD67" s="12"/>
      <c r="AE67" s="12"/>
    </row>
    <row r="68" s="9" customFormat="1" ht="24.96" customHeight="1">
      <c r="A68" s="9"/>
      <c r="B68" s="176"/>
      <c r="C68" s="177"/>
      <c r="D68" s="178" t="s">
        <v>368</v>
      </c>
      <c r="E68" s="179"/>
      <c r="F68" s="179"/>
      <c r="G68" s="179"/>
      <c r="H68" s="179"/>
      <c r="I68" s="179"/>
      <c r="J68" s="180">
        <f>J121</f>
        <v>0</v>
      </c>
      <c r="K68" s="177"/>
      <c r="L68" s="181"/>
      <c r="S68" s="9"/>
      <c r="T68" s="9"/>
      <c r="U68" s="9"/>
      <c r="V68" s="9"/>
      <c r="W68" s="9"/>
      <c r="X68" s="9"/>
      <c r="Y68" s="9"/>
      <c r="Z68" s="9"/>
      <c r="AA68" s="9"/>
      <c r="AB68" s="9"/>
      <c r="AC68" s="9"/>
      <c r="AD68" s="9"/>
      <c r="AE68" s="9"/>
    </row>
    <row r="69" s="12" customFormat="1" ht="19.92" customHeight="1">
      <c r="A69" s="12"/>
      <c r="B69" s="225"/>
      <c r="C69" s="127"/>
      <c r="D69" s="226" t="s">
        <v>623</v>
      </c>
      <c r="E69" s="227"/>
      <c r="F69" s="227"/>
      <c r="G69" s="227"/>
      <c r="H69" s="227"/>
      <c r="I69" s="227"/>
      <c r="J69" s="228">
        <f>J122</f>
        <v>0</v>
      </c>
      <c r="K69" s="127"/>
      <c r="L69" s="229"/>
      <c r="S69" s="12"/>
      <c r="T69" s="12"/>
      <c r="U69" s="12"/>
      <c r="V69" s="12"/>
      <c r="W69" s="12"/>
      <c r="X69" s="12"/>
      <c r="Y69" s="12"/>
      <c r="Z69" s="12"/>
      <c r="AA69" s="12"/>
      <c r="AB69" s="12"/>
      <c r="AC69" s="12"/>
      <c r="AD69" s="12"/>
      <c r="AE69" s="12"/>
    </row>
    <row r="70" s="12" customFormat="1" ht="19.92" customHeight="1">
      <c r="A70" s="12"/>
      <c r="B70" s="225"/>
      <c r="C70" s="127"/>
      <c r="D70" s="226" t="s">
        <v>624</v>
      </c>
      <c r="E70" s="227"/>
      <c r="F70" s="227"/>
      <c r="G70" s="227"/>
      <c r="H70" s="227"/>
      <c r="I70" s="227"/>
      <c r="J70" s="228">
        <f>J157</f>
        <v>0</v>
      </c>
      <c r="K70" s="127"/>
      <c r="L70" s="229"/>
      <c r="S70" s="12"/>
      <c r="T70" s="12"/>
      <c r="U70" s="12"/>
      <c r="V70" s="12"/>
      <c r="W70" s="12"/>
      <c r="X70" s="12"/>
      <c r="Y70" s="12"/>
      <c r="Z70" s="12"/>
      <c r="AA70" s="12"/>
      <c r="AB70" s="12"/>
      <c r="AC70" s="12"/>
      <c r="AD70" s="12"/>
      <c r="AE70" s="12"/>
    </row>
    <row r="71" s="9" customFormat="1" ht="24.96" customHeight="1">
      <c r="A71" s="9"/>
      <c r="B71" s="176"/>
      <c r="C71" s="177"/>
      <c r="D71" s="178" t="s">
        <v>370</v>
      </c>
      <c r="E71" s="179"/>
      <c r="F71" s="179"/>
      <c r="G71" s="179"/>
      <c r="H71" s="179"/>
      <c r="I71" s="179"/>
      <c r="J71" s="180">
        <f>J163</f>
        <v>0</v>
      </c>
      <c r="K71" s="177"/>
      <c r="L71" s="181"/>
      <c r="S71" s="9"/>
      <c r="T71" s="9"/>
      <c r="U71" s="9"/>
      <c r="V71" s="9"/>
      <c r="W71" s="9"/>
      <c r="X71" s="9"/>
      <c r="Y71" s="9"/>
      <c r="Z71" s="9"/>
      <c r="AA71" s="9"/>
      <c r="AB71" s="9"/>
      <c r="AC71" s="9"/>
      <c r="AD71" s="9"/>
      <c r="AE71" s="9"/>
    </row>
    <row r="72" s="12" customFormat="1" ht="19.92" customHeight="1">
      <c r="A72" s="12"/>
      <c r="B72" s="225"/>
      <c r="C72" s="127"/>
      <c r="D72" s="226" t="s">
        <v>625</v>
      </c>
      <c r="E72" s="227"/>
      <c r="F72" s="227"/>
      <c r="G72" s="227"/>
      <c r="H72" s="227"/>
      <c r="I72" s="227"/>
      <c r="J72" s="228">
        <f>J164</f>
        <v>0</v>
      </c>
      <c r="K72" s="127"/>
      <c r="L72" s="229"/>
      <c r="S72" s="12"/>
      <c r="T72" s="12"/>
      <c r="U72" s="12"/>
      <c r="V72" s="12"/>
      <c r="W72" s="12"/>
      <c r="X72" s="12"/>
      <c r="Y72" s="12"/>
      <c r="Z72" s="12"/>
      <c r="AA72" s="12"/>
      <c r="AB72" s="12"/>
      <c r="AC72" s="12"/>
      <c r="AD72" s="12"/>
      <c r="AE72" s="12"/>
    </row>
    <row r="73" s="12" customFormat="1" ht="19.92" customHeight="1">
      <c r="A73" s="12"/>
      <c r="B73" s="225"/>
      <c r="C73" s="127"/>
      <c r="D73" s="226" t="s">
        <v>371</v>
      </c>
      <c r="E73" s="227"/>
      <c r="F73" s="227"/>
      <c r="G73" s="227"/>
      <c r="H73" s="227"/>
      <c r="I73" s="227"/>
      <c r="J73" s="228">
        <f>J167</f>
        <v>0</v>
      </c>
      <c r="K73" s="127"/>
      <c r="L73" s="229"/>
      <c r="S73" s="12"/>
      <c r="T73" s="12"/>
      <c r="U73" s="12"/>
      <c r="V73" s="12"/>
      <c r="W73" s="12"/>
      <c r="X73" s="12"/>
      <c r="Y73" s="12"/>
      <c r="Z73" s="12"/>
      <c r="AA73" s="12"/>
      <c r="AB73" s="12"/>
      <c r="AC73" s="12"/>
      <c r="AD73" s="12"/>
      <c r="AE73" s="12"/>
    </row>
    <row r="74" s="12" customFormat="1" ht="19.92" customHeight="1">
      <c r="A74" s="12"/>
      <c r="B74" s="225"/>
      <c r="C74" s="127"/>
      <c r="D74" s="226" t="s">
        <v>626</v>
      </c>
      <c r="E74" s="227"/>
      <c r="F74" s="227"/>
      <c r="G74" s="227"/>
      <c r="H74" s="227"/>
      <c r="I74" s="227"/>
      <c r="J74" s="228">
        <f>J177</f>
        <v>0</v>
      </c>
      <c r="K74" s="127"/>
      <c r="L74" s="229"/>
      <c r="S74" s="12"/>
      <c r="T74" s="12"/>
      <c r="U74" s="12"/>
      <c r="V74" s="12"/>
      <c r="W74" s="12"/>
      <c r="X74" s="12"/>
      <c r="Y74" s="12"/>
      <c r="Z74" s="12"/>
      <c r="AA74" s="12"/>
      <c r="AB74" s="12"/>
      <c r="AC74" s="12"/>
      <c r="AD74" s="12"/>
      <c r="AE74" s="12"/>
    </row>
    <row r="75" s="9" customFormat="1" ht="24.96" customHeight="1">
      <c r="A75" s="9"/>
      <c r="B75" s="176"/>
      <c r="C75" s="177"/>
      <c r="D75" s="178" t="s">
        <v>627</v>
      </c>
      <c r="E75" s="179"/>
      <c r="F75" s="179"/>
      <c r="G75" s="179"/>
      <c r="H75" s="179"/>
      <c r="I75" s="179"/>
      <c r="J75" s="180">
        <f>J183</f>
        <v>0</v>
      </c>
      <c r="K75" s="177"/>
      <c r="L75" s="181"/>
      <c r="S75" s="9"/>
      <c r="T75" s="9"/>
      <c r="U75" s="9"/>
      <c r="V75" s="9"/>
      <c r="W75" s="9"/>
      <c r="X75" s="9"/>
      <c r="Y75" s="9"/>
      <c r="Z75" s="9"/>
      <c r="AA75" s="9"/>
      <c r="AB75" s="9"/>
      <c r="AC75" s="9"/>
      <c r="AD75" s="9"/>
      <c r="AE75" s="9"/>
    </row>
    <row r="76" s="9" customFormat="1" ht="24.96" customHeight="1">
      <c r="A76" s="9"/>
      <c r="B76" s="176"/>
      <c r="C76" s="177"/>
      <c r="D76" s="178" t="s">
        <v>121</v>
      </c>
      <c r="E76" s="179"/>
      <c r="F76" s="179"/>
      <c r="G76" s="179"/>
      <c r="H76" s="179"/>
      <c r="I76" s="179"/>
      <c r="J76" s="180">
        <f>J194</f>
        <v>0</v>
      </c>
      <c r="K76" s="177"/>
      <c r="L76" s="181"/>
      <c r="S76" s="9"/>
      <c r="T76" s="9"/>
      <c r="U76" s="9"/>
      <c r="V76" s="9"/>
      <c r="W76" s="9"/>
      <c r="X76" s="9"/>
      <c r="Y76" s="9"/>
      <c r="Z76" s="9"/>
      <c r="AA76" s="9"/>
      <c r="AB76" s="9"/>
      <c r="AC76" s="9"/>
      <c r="AD76" s="9"/>
      <c r="AE76" s="9"/>
    </row>
    <row r="77" s="2" customFormat="1" ht="21.84"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46"/>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46"/>
      <c r="S82" s="40"/>
      <c r="T82" s="40"/>
      <c r="U82" s="40"/>
      <c r="V82" s="40"/>
      <c r="W82" s="40"/>
      <c r="X82" s="40"/>
      <c r="Y82" s="40"/>
      <c r="Z82" s="40"/>
      <c r="AA82" s="40"/>
      <c r="AB82" s="40"/>
      <c r="AC82" s="40"/>
      <c r="AD82" s="40"/>
      <c r="AE82" s="40"/>
    </row>
    <row r="83" s="2" customFormat="1" ht="24.96" customHeight="1">
      <c r="A83" s="40"/>
      <c r="B83" s="41"/>
      <c r="C83" s="25" t="s">
        <v>123</v>
      </c>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6.5" customHeight="1">
      <c r="A86" s="40"/>
      <c r="B86" s="41"/>
      <c r="C86" s="42"/>
      <c r="D86" s="42"/>
      <c r="E86" s="171" t="str">
        <f>E7</f>
        <v>Optimalizace trati Praha Smíchov (mimo) - Černošice (mimo)</v>
      </c>
      <c r="F86" s="34"/>
      <c r="G86" s="34"/>
      <c r="H86" s="34"/>
      <c r="I86" s="42"/>
      <c r="J86" s="42"/>
      <c r="K86" s="42"/>
      <c r="L86" s="146"/>
      <c r="S86" s="40"/>
      <c r="T86" s="40"/>
      <c r="U86" s="40"/>
      <c r="V86" s="40"/>
      <c r="W86" s="40"/>
      <c r="X86" s="40"/>
      <c r="Y86" s="40"/>
      <c r="Z86" s="40"/>
      <c r="AA86" s="40"/>
      <c r="AB86" s="40"/>
      <c r="AC86" s="40"/>
      <c r="AD86" s="40"/>
      <c r="AE86" s="40"/>
    </row>
    <row r="87" s="1" customFormat="1" ht="12" customHeight="1">
      <c r="B87" s="23"/>
      <c r="C87" s="34" t="s">
        <v>113</v>
      </c>
      <c r="D87" s="24"/>
      <c r="E87" s="24"/>
      <c r="F87" s="24"/>
      <c r="G87" s="24"/>
      <c r="H87" s="24"/>
      <c r="I87" s="24"/>
      <c r="J87" s="24"/>
      <c r="K87" s="24"/>
      <c r="L87" s="22"/>
    </row>
    <row r="88" s="2" customFormat="1" ht="16.5" customHeight="1">
      <c r="A88" s="40"/>
      <c r="B88" s="41"/>
      <c r="C88" s="42"/>
      <c r="D88" s="42"/>
      <c r="E88" s="171" t="s">
        <v>254</v>
      </c>
      <c r="F88" s="42"/>
      <c r="G88" s="42"/>
      <c r="H88" s="42"/>
      <c r="I88" s="42"/>
      <c r="J88" s="42"/>
      <c r="K88" s="42"/>
      <c r="L88" s="146"/>
      <c r="S88" s="40"/>
      <c r="T88" s="40"/>
      <c r="U88" s="40"/>
      <c r="V88" s="40"/>
      <c r="W88" s="40"/>
      <c r="X88" s="40"/>
      <c r="Y88" s="40"/>
      <c r="Z88" s="40"/>
      <c r="AA88" s="40"/>
      <c r="AB88" s="40"/>
      <c r="AC88" s="40"/>
      <c r="AD88" s="40"/>
      <c r="AE88" s="40"/>
    </row>
    <row r="89" s="2" customFormat="1" ht="12" customHeight="1">
      <c r="A89" s="40"/>
      <c r="B89" s="41"/>
      <c r="C89" s="34" t="s">
        <v>115</v>
      </c>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6.5" customHeight="1">
      <c r="A90" s="40"/>
      <c r="B90" s="41"/>
      <c r="C90" s="42"/>
      <c r="D90" s="42"/>
      <c r="E90" s="71" t="str">
        <f>E11</f>
        <v>SO 63-51-02 - LEEL Servis, přesun vrátnice - Elektroinstalace</v>
      </c>
      <c r="F90" s="42"/>
      <c r="G90" s="42"/>
      <c r="H90" s="42"/>
      <c r="I90" s="42"/>
      <c r="J90" s="42"/>
      <c r="K90" s="42"/>
      <c r="L90" s="14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F14</f>
        <v>Praha</v>
      </c>
      <c r="G92" s="42"/>
      <c r="H92" s="42"/>
      <c r="I92" s="34" t="s">
        <v>23</v>
      </c>
      <c r="J92" s="74" t="str">
        <f>IF(J14="","",J14)</f>
        <v>27. 10. 2020</v>
      </c>
      <c r="K92" s="42"/>
      <c r="L92" s="146"/>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42"/>
      <c r="J93" s="42"/>
      <c r="K93" s="42"/>
      <c r="L93" s="146"/>
      <c r="S93" s="40"/>
      <c r="T93" s="40"/>
      <c r="U93" s="40"/>
      <c r="V93" s="40"/>
      <c r="W93" s="40"/>
      <c r="X93" s="40"/>
      <c r="Y93" s="40"/>
      <c r="Z93" s="40"/>
      <c r="AA93" s="40"/>
      <c r="AB93" s="40"/>
      <c r="AC93" s="40"/>
      <c r="AD93" s="40"/>
      <c r="AE93" s="40"/>
    </row>
    <row r="94" s="2" customFormat="1" ht="25.65" customHeight="1">
      <c r="A94" s="40"/>
      <c r="B94" s="41"/>
      <c r="C94" s="34" t="s">
        <v>25</v>
      </c>
      <c r="D94" s="42"/>
      <c r="E94" s="42"/>
      <c r="F94" s="29" t="str">
        <f>E17</f>
        <v xml:space="preserve"> </v>
      </c>
      <c r="G94" s="42"/>
      <c r="H94" s="42"/>
      <c r="I94" s="34" t="s">
        <v>31</v>
      </c>
      <c r="J94" s="38" t="str">
        <f>E23</f>
        <v>SUDOP PRAHA a.s.</v>
      </c>
      <c r="K94" s="42"/>
      <c r="L94" s="146"/>
      <c r="S94" s="40"/>
      <c r="T94" s="40"/>
      <c r="U94" s="40"/>
      <c r="V94" s="40"/>
      <c r="W94" s="40"/>
      <c r="X94" s="40"/>
      <c r="Y94" s="40"/>
      <c r="Z94" s="40"/>
      <c r="AA94" s="40"/>
      <c r="AB94" s="40"/>
      <c r="AC94" s="40"/>
      <c r="AD94" s="40"/>
      <c r="AE94" s="40"/>
    </row>
    <row r="95" s="2" customFormat="1" ht="15.15" customHeight="1">
      <c r="A95" s="40"/>
      <c r="B95" s="41"/>
      <c r="C95" s="34" t="s">
        <v>29</v>
      </c>
      <c r="D95" s="42"/>
      <c r="E95" s="42"/>
      <c r="F95" s="29" t="str">
        <f>IF(E20="","",E20)</f>
        <v>Vyplň údaj</v>
      </c>
      <c r="G95" s="42"/>
      <c r="H95" s="42"/>
      <c r="I95" s="34" t="s">
        <v>36</v>
      </c>
      <c r="J95" s="38" t="str">
        <f>E26</f>
        <v>Aprea s.r.o.</v>
      </c>
      <c r="K95" s="42"/>
      <c r="L95" s="146"/>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146"/>
      <c r="S96" s="40"/>
      <c r="T96" s="40"/>
      <c r="U96" s="40"/>
      <c r="V96" s="40"/>
      <c r="W96" s="40"/>
      <c r="X96" s="40"/>
      <c r="Y96" s="40"/>
      <c r="Z96" s="40"/>
      <c r="AA96" s="40"/>
      <c r="AB96" s="40"/>
      <c r="AC96" s="40"/>
      <c r="AD96" s="40"/>
      <c r="AE96" s="40"/>
    </row>
    <row r="97" s="10" customFormat="1" ht="29.28" customHeight="1">
      <c r="A97" s="182"/>
      <c r="B97" s="183"/>
      <c r="C97" s="184" t="s">
        <v>124</v>
      </c>
      <c r="D97" s="185" t="s">
        <v>61</v>
      </c>
      <c r="E97" s="185" t="s">
        <v>57</v>
      </c>
      <c r="F97" s="185" t="s">
        <v>58</v>
      </c>
      <c r="G97" s="185" t="s">
        <v>125</v>
      </c>
      <c r="H97" s="185" t="s">
        <v>126</v>
      </c>
      <c r="I97" s="185" t="s">
        <v>127</v>
      </c>
      <c r="J97" s="185" t="s">
        <v>119</v>
      </c>
      <c r="K97" s="186" t="s">
        <v>128</v>
      </c>
      <c r="L97" s="187"/>
      <c r="M97" s="94" t="s">
        <v>19</v>
      </c>
      <c r="N97" s="95" t="s">
        <v>46</v>
      </c>
      <c r="O97" s="95" t="s">
        <v>129</v>
      </c>
      <c r="P97" s="95" t="s">
        <v>130</v>
      </c>
      <c r="Q97" s="95" t="s">
        <v>131</v>
      </c>
      <c r="R97" s="95" t="s">
        <v>132</v>
      </c>
      <c r="S97" s="95" t="s">
        <v>133</v>
      </c>
      <c r="T97" s="96" t="s">
        <v>134</v>
      </c>
      <c r="U97" s="182"/>
      <c r="V97" s="182"/>
      <c r="W97" s="182"/>
      <c r="X97" s="182"/>
      <c r="Y97" s="182"/>
      <c r="Z97" s="182"/>
      <c r="AA97" s="182"/>
      <c r="AB97" s="182"/>
      <c r="AC97" s="182"/>
      <c r="AD97" s="182"/>
      <c r="AE97" s="182"/>
    </row>
    <row r="98" s="2" customFormat="1" ht="22.8" customHeight="1">
      <c r="A98" s="40"/>
      <c r="B98" s="41"/>
      <c r="C98" s="101" t="s">
        <v>135</v>
      </c>
      <c r="D98" s="42"/>
      <c r="E98" s="42"/>
      <c r="F98" s="42"/>
      <c r="G98" s="42"/>
      <c r="H98" s="42"/>
      <c r="I98" s="42"/>
      <c r="J98" s="188">
        <f>BK98</f>
        <v>0</v>
      </c>
      <c r="K98" s="42"/>
      <c r="L98" s="46"/>
      <c r="M98" s="97"/>
      <c r="N98" s="189"/>
      <c r="O98" s="98"/>
      <c r="P98" s="190">
        <f>P99+P121+P163+P183+P194</f>
        <v>0</v>
      </c>
      <c r="Q98" s="98"/>
      <c r="R98" s="190">
        <f>R99+R121+R163+R183+R194</f>
        <v>3.9554867499999995</v>
      </c>
      <c r="S98" s="98"/>
      <c r="T98" s="191">
        <f>T99+T121+T163+T183+T194</f>
        <v>0.61499999999999999</v>
      </c>
      <c r="U98" s="40"/>
      <c r="V98" s="40"/>
      <c r="W98" s="40"/>
      <c r="X98" s="40"/>
      <c r="Y98" s="40"/>
      <c r="Z98" s="40"/>
      <c r="AA98" s="40"/>
      <c r="AB98" s="40"/>
      <c r="AC98" s="40"/>
      <c r="AD98" s="40"/>
      <c r="AE98" s="40"/>
      <c r="AT98" s="19" t="s">
        <v>75</v>
      </c>
      <c r="AU98" s="19" t="s">
        <v>120</v>
      </c>
      <c r="BK98" s="192">
        <f>BK99+BK121+BK163+BK183+BK194</f>
        <v>0</v>
      </c>
    </row>
    <row r="99" s="11" customFormat="1" ht="25.92" customHeight="1">
      <c r="A99" s="11"/>
      <c r="B99" s="193"/>
      <c r="C99" s="194"/>
      <c r="D99" s="195" t="s">
        <v>75</v>
      </c>
      <c r="E99" s="196" t="s">
        <v>179</v>
      </c>
      <c r="F99" s="196" t="s">
        <v>180</v>
      </c>
      <c r="G99" s="194"/>
      <c r="H99" s="194"/>
      <c r="I99" s="197"/>
      <c r="J99" s="198">
        <f>BK99</f>
        <v>0</v>
      </c>
      <c r="K99" s="194"/>
      <c r="L99" s="199"/>
      <c r="M99" s="200"/>
      <c r="N99" s="201"/>
      <c r="O99" s="201"/>
      <c r="P99" s="202">
        <f>P100+P107+P111</f>
        <v>0</v>
      </c>
      <c r="Q99" s="201"/>
      <c r="R99" s="202">
        <f>R100+R107+R111</f>
        <v>0.058456750000000002</v>
      </c>
      <c r="S99" s="201"/>
      <c r="T99" s="203">
        <f>T100+T107+T111</f>
        <v>0.61499999999999999</v>
      </c>
      <c r="U99" s="11"/>
      <c r="V99" s="11"/>
      <c r="W99" s="11"/>
      <c r="X99" s="11"/>
      <c r="Y99" s="11"/>
      <c r="Z99" s="11"/>
      <c r="AA99" s="11"/>
      <c r="AB99" s="11"/>
      <c r="AC99" s="11"/>
      <c r="AD99" s="11"/>
      <c r="AE99" s="11"/>
      <c r="AR99" s="204" t="s">
        <v>83</v>
      </c>
      <c r="AT99" s="205" t="s">
        <v>75</v>
      </c>
      <c r="AU99" s="205" t="s">
        <v>76</v>
      </c>
      <c r="AY99" s="204" t="s">
        <v>139</v>
      </c>
      <c r="BK99" s="206">
        <f>BK100+BK107+BK111</f>
        <v>0</v>
      </c>
    </row>
    <row r="100" s="11" customFormat="1" ht="22.8" customHeight="1">
      <c r="A100" s="11"/>
      <c r="B100" s="193"/>
      <c r="C100" s="194"/>
      <c r="D100" s="195" t="s">
        <v>75</v>
      </c>
      <c r="E100" s="230" t="s">
        <v>162</v>
      </c>
      <c r="F100" s="230" t="s">
        <v>309</v>
      </c>
      <c r="G100" s="194"/>
      <c r="H100" s="194"/>
      <c r="I100" s="197"/>
      <c r="J100" s="231">
        <f>BK100</f>
        <v>0</v>
      </c>
      <c r="K100" s="194"/>
      <c r="L100" s="199"/>
      <c r="M100" s="200"/>
      <c r="N100" s="201"/>
      <c r="O100" s="201"/>
      <c r="P100" s="202">
        <f>SUM(P101:P106)</f>
        <v>0</v>
      </c>
      <c r="Q100" s="201"/>
      <c r="R100" s="202">
        <f>SUM(R101:R106)</f>
        <v>0.058456750000000002</v>
      </c>
      <c r="S100" s="201"/>
      <c r="T100" s="203">
        <f>SUM(T101:T106)</f>
        <v>0</v>
      </c>
      <c r="U100" s="11"/>
      <c r="V100" s="11"/>
      <c r="W100" s="11"/>
      <c r="X100" s="11"/>
      <c r="Y100" s="11"/>
      <c r="Z100" s="11"/>
      <c r="AA100" s="11"/>
      <c r="AB100" s="11"/>
      <c r="AC100" s="11"/>
      <c r="AD100" s="11"/>
      <c r="AE100" s="11"/>
      <c r="AR100" s="204" t="s">
        <v>83</v>
      </c>
      <c r="AT100" s="205" t="s">
        <v>75</v>
      </c>
      <c r="AU100" s="205" t="s">
        <v>83</v>
      </c>
      <c r="AY100" s="204" t="s">
        <v>139</v>
      </c>
      <c r="BK100" s="206">
        <f>SUM(BK101:BK106)</f>
        <v>0</v>
      </c>
    </row>
    <row r="101" s="2" customFormat="1" ht="14.4" customHeight="1">
      <c r="A101" s="40"/>
      <c r="B101" s="41"/>
      <c r="C101" s="207" t="s">
        <v>83</v>
      </c>
      <c r="D101" s="207" t="s">
        <v>140</v>
      </c>
      <c r="E101" s="208" t="s">
        <v>628</v>
      </c>
      <c r="F101" s="209" t="s">
        <v>629</v>
      </c>
      <c r="G101" s="210" t="s">
        <v>184</v>
      </c>
      <c r="H101" s="211">
        <v>0.72499999999999998</v>
      </c>
      <c r="I101" s="212"/>
      <c r="J101" s="213">
        <f>ROUND(I101*H101,2)</f>
        <v>0</v>
      </c>
      <c r="K101" s="209" t="s">
        <v>148</v>
      </c>
      <c r="L101" s="46"/>
      <c r="M101" s="214" t="s">
        <v>19</v>
      </c>
      <c r="N101" s="215" t="s">
        <v>47</v>
      </c>
      <c r="O101" s="86"/>
      <c r="P101" s="216">
        <f>O101*H101</f>
        <v>0</v>
      </c>
      <c r="Q101" s="216">
        <v>0.040000000000000001</v>
      </c>
      <c r="R101" s="216">
        <f>Q101*H101</f>
        <v>0.028999999999999998</v>
      </c>
      <c r="S101" s="216">
        <v>0</v>
      </c>
      <c r="T101" s="217">
        <f>S101*H101</f>
        <v>0</v>
      </c>
      <c r="U101" s="40"/>
      <c r="V101" s="40"/>
      <c r="W101" s="40"/>
      <c r="X101" s="40"/>
      <c r="Y101" s="40"/>
      <c r="Z101" s="40"/>
      <c r="AA101" s="40"/>
      <c r="AB101" s="40"/>
      <c r="AC101" s="40"/>
      <c r="AD101" s="40"/>
      <c r="AE101" s="40"/>
      <c r="AR101" s="218" t="s">
        <v>155</v>
      </c>
      <c r="AT101" s="218" t="s">
        <v>140</v>
      </c>
      <c r="AU101" s="218" t="s">
        <v>85</v>
      </c>
      <c r="AY101" s="19" t="s">
        <v>139</v>
      </c>
      <c r="BE101" s="219">
        <f>IF(N101="základní",J101,0)</f>
        <v>0</v>
      </c>
      <c r="BF101" s="219">
        <f>IF(N101="snížená",J101,0)</f>
        <v>0</v>
      </c>
      <c r="BG101" s="219">
        <f>IF(N101="zákl. přenesená",J101,0)</f>
        <v>0</v>
      </c>
      <c r="BH101" s="219">
        <f>IF(N101="sníž. přenesená",J101,0)</f>
        <v>0</v>
      </c>
      <c r="BI101" s="219">
        <f>IF(N101="nulová",J101,0)</f>
        <v>0</v>
      </c>
      <c r="BJ101" s="19" t="s">
        <v>83</v>
      </c>
      <c r="BK101" s="219">
        <f>ROUND(I101*H101,2)</f>
        <v>0</v>
      </c>
      <c r="BL101" s="19" t="s">
        <v>155</v>
      </c>
      <c r="BM101" s="218" t="s">
        <v>630</v>
      </c>
    </row>
    <row r="102" s="2" customFormat="1">
      <c r="A102" s="40"/>
      <c r="B102" s="41"/>
      <c r="C102" s="42"/>
      <c r="D102" s="232" t="s">
        <v>186</v>
      </c>
      <c r="E102" s="42"/>
      <c r="F102" s="233" t="s">
        <v>631</v>
      </c>
      <c r="G102" s="42"/>
      <c r="H102" s="42"/>
      <c r="I102" s="234"/>
      <c r="J102" s="42"/>
      <c r="K102" s="42"/>
      <c r="L102" s="46"/>
      <c r="M102" s="235"/>
      <c r="N102" s="236"/>
      <c r="O102" s="86"/>
      <c r="P102" s="86"/>
      <c r="Q102" s="86"/>
      <c r="R102" s="86"/>
      <c r="S102" s="86"/>
      <c r="T102" s="87"/>
      <c r="U102" s="40"/>
      <c r="V102" s="40"/>
      <c r="W102" s="40"/>
      <c r="X102" s="40"/>
      <c r="Y102" s="40"/>
      <c r="Z102" s="40"/>
      <c r="AA102" s="40"/>
      <c r="AB102" s="40"/>
      <c r="AC102" s="40"/>
      <c r="AD102" s="40"/>
      <c r="AE102" s="40"/>
      <c r="AT102" s="19" t="s">
        <v>186</v>
      </c>
      <c r="AU102" s="19" t="s">
        <v>85</v>
      </c>
    </row>
    <row r="103" s="13" customFormat="1">
      <c r="A103" s="13"/>
      <c r="B103" s="237"/>
      <c r="C103" s="238"/>
      <c r="D103" s="232" t="s">
        <v>192</v>
      </c>
      <c r="E103" s="239" t="s">
        <v>19</v>
      </c>
      <c r="F103" s="240" t="s">
        <v>632</v>
      </c>
      <c r="G103" s="238"/>
      <c r="H103" s="241">
        <v>0.5</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192</v>
      </c>
      <c r="AU103" s="247" t="s">
        <v>85</v>
      </c>
      <c r="AV103" s="13" t="s">
        <v>85</v>
      </c>
      <c r="AW103" s="13" t="s">
        <v>35</v>
      </c>
      <c r="AX103" s="13" t="s">
        <v>76</v>
      </c>
      <c r="AY103" s="247" t="s">
        <v>139</v>
      </c>
    </row>
    <row r="104" s="13" customFormat="1">
      <c r="A104" s="13"/>
      <c r="B104" s="237"/>
      <c r="C104" s="238"/>
      <c r="D104" s="232" t="s">
        <v>192</v>
      </c>
      <c r="E104" s="239" t="s">
        <v>19</v>
      </c>
      <c r="F104" s="240" t="s">
        <v>633</v>
      </c>
      <c r="G104" s="238"/>
      <c r="H104" s="241">
        <v>0.22500000000000001</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192</v>
      </c>
      <c r="AU104" s="247" t="s">
        <v>85</v>
      </c>
      <c r="AV104" s="13" t="s">
        <v>85</v>
      </c>
      <c r="AW104" s="13" t="s">
        <v>35</v>
      </c>
      <c r="AX104" s="13" t="s">
        <v>76</v>
      </c>
      <c r="AY104" s="247" t="s">
        <v>139</v>
      </c>
    </row>
    <row r="105" s="14" customFormat="1">
      <c r="A105" s="14"/>
      <c r="B105" s="261"/>
      <c r="C105" s="262"/>
      <c r="D105" s="232" t="s">
        <v>192</v>
      </c>
      <c r="E105" s="263" t="s">
        <v>19</v>
      </c>
      <c r="F105" s="264" t="s">
        <v>271</v>
      </c>
      <c r="G105" s="262"/>
      <c r="H105" s="265">
        <v>0.72499999999999998</v>
      </c>
      <c r="I105" s="266"/>
      <c r="J105" s="262"/>
      <c r="K105" s="262"/>
      <c r="L105" s="267"/>
      <c r="M105" s="268"/>
      <c r="N105" s="269"/>
      <c r="O105" s="269"/>
      <c r="P105" s="269"/>
      <c r="Q105" s="269"/>
      <c r="R105" s="269"/>
      <c r="S105" s="269"/>
      <c r="T105" s="270"/>
      <c r="U105" s="14"/>
      <c r="V105" s="14"/>
      <c r="W105" s="14"/>
      <c r="X105" s="14"/>
      <c r="Y105" s="14"/>
      <c r="Z105" s="14"/>
      <c r="AA105" s="14"/>
      <c r="AB105" s="14"/>
      <c r="AC105" s="14"/>
      <c r="AD105" s="14"/>
      <c r="AE105" s="14"/>
      <c r="AT105" s="271" t="s">
        <v>192</v>
      </c>
      <c r="AU105" s="271" t="s">
        <v>85</v>
      </c>
      <c r="AV105" s="14" t="s">
        <v>155</v>
      </c>
      <c r="AW105" s="14" t="s">
        <v>35</v>
      </c>
      <c r="AX105" s="14" t="s">
        <v>83</v>
      </c>
      <c r="AY105" s="271" t="s">
        <v>139</v>
      </c>
    </row>
    <row r="106" s="2" customFormat="1" ht="14.4" customHeight="1">
      <c r="A106" s="40"/>
      <c r="B106" s="41"/>
      <c r="C106" s="207" t="s">
        <v>85</v>
      </c>
      <c r="D106" s="207" t="s">
        <v>140</v>
      </c>
      <c r="E106" s="208" t="s">
        <v>634</v>
      </c>
      <c r="F106" s="209" t="s">
        <v>635</v>
      </c>
      <c r="G106" s="210" t="s">
        <v>184</v>
      </c>
      <c r="H106" s="211">
        <v>0.72499999999999998</v>
      </c>
      <c r="I106" s="212"/>
      <c r="J106" s="213">
        <f>ROUND(I106*H106,2)</f>
        <v>0</v>
      </c>
      <c r="K106" s="209" t="s">
        <v>148</v>
      </c>
      <c r="L106" s="46"/>
      <c r="M106" s="214" t="s">
        <v>19</v>
      </c>
      <c r="N106" s="215" t="s">
        <v>47</v>
      </c>
      <c r="O106" s="86"/>
      <c r="P106" s="216">
        <f>O106*H106</f>
        <v>0</v>
      </c>
      <c r="Q106" s="216">
        <v>0.040629999999999999</v>
      </c>
      <c r="R106" s="216">
        <f>Q106*H106</f>
        <v>0.02945675</v>
      </c>
      <c r="S106" s="216">
        <v>0</v>
      </c>
      <c r="T106" s="217">
        <f>S106*H106</f>
        <v>0</v>
      </c>
      <c r="U106" s="40"/>
      <c r="V106" s="40"/>
      <c r="W106" s="40"/>
      <c r="X106" s="40"/>
      <c r="Y106" s="40"/>
      <c r="Z106" s="40"/>
      <c r="AA106" s="40"/>
      <c r="AB106" s="40"/>
      <c r="AC106" s="40"/>
      <c r="AD106" s="40"/>
      <c r="AE106" s="40"/>
      <c r="AR106" s="218" t="s">
        <v>155</v>
      </c>
      <c r="AT106" s="218" t="s">
        <v>140</v>
      </c>
      <c r="AU106" s="218" t="s">
        <v>85</v>
      </c>
      <c r="AY106" s="19" t="s">
        <v>139</v>
      </c>
      <c r="BE106" s="219">
        <f>IF(N106="základní",J106,0)</f>
        <v>0</v>
      </c>
      <c r="BF106" s="219">
        <f>IF(N106="snížená",J106,0)</f>
        <v>0</v>
      </c>
      <c r="BG106" s="219">
        <f>IF(N106="zákl. přenesená",J106,0)</f>
        <v>0</v>
      </c>
      <c r="BH106" s="219">
        <f>IF(N106="sníž. přenesená",J106,0)</f>
        <v>0</v>
      </c>
      <c r="BI106" s="219">
        <f>IF(N106="nulová",J106,0)</f>
        <v>0</v>
      </c>
      <c r="BJ106" s="19" t="s">
        <v>83</v>
      </c>
      <c r="BK106" s="219">
        <f>ROUND(I106*H106,2)</f>
        <v>0</v>
      </c>
      <c r="BL106" s="19" t="s">
        <v>155</v>
      </c>
      <c r="BM106" s="218" t="s">
        <v>636</v>
      </c>
    </row>
    <row r="107" s="11" customFormat="1" ht="22.8" customHeight="1">
      <c r="A107" s="11"/>
      <c r="B107" s="193"/>
      <c r="C107" s="194"/>
      <c r="D107" s="195" t="s">
        <v>75</v>
      </c>
      <c r="E107" s="230" t="s">
        <v>212</v>
      </c>
      <c r="F107" s="230" t="s">
        <v>213</v>
      </c>
      <c r="G107" s="194"/>
      <c r="H107" s="194"/>
      <c r="I107" s="197"/>
      <c r="J107" s="231">
        <f>BK107</f>
        <v>0</v>
      </c>
      <c r="K107" s="194"/>
      <c r="L107" s="199"/>
      <c r="M107" s="200"/>
      <c r="N107" s="201"/>
      <c r="O107" s="201"/>
      <c r="P107" s="202">
        <f>SUM(P108:P110)</f>
        <v>0</v>
      </c>
      <c r="Q107" s="201"/>
      <c r="R107" s="202">
        <f>SUM(R108:R110)</f>
        <v>0</v>
      </c>
      <c r="S107" s="201"/>
      <c r="T107" s="203">
        <f>SUM(T108:T110)</f>
        <v>0.61499999999999999</v>
      </c>
      <c r="U107" s="11"/>
      <c r="V107" s="11"/>
      <c r="W107" s="11"/>
      <c r="X107" s="11"/>
      <c r="Y107" s="11"/>
      <c r="Z107" s="11"/>
      <c r="AA107" s="11"/>
      <c r="AB107" s="11"/>
      <c r="AC107" s="11"/>
      <c r="AD107" s="11"/>
      <c r="AE107" s="11"/>
      <c r="AR107" s="204" t="s">
        <v>83</v>
      </c>
      <c r="AT107" s="205" t="s">
        <v>75</v>
      </c>
      <c r="AU107" s="205" t="s">
        <v>83</v>
      </c>
      <c r="AY107" s="204" t="s">
        <v>139</v>
      </c>
      <c r="BK107" s="206">
        <f>SUM(BK108:BK110)</f>
        <v>0</v>
      </c>
    </row>
    <row r="108" s="2" customFormat="1" ht="24.15" customHeight="1">
      <c r="A108" s="40"/>
      <c r="B108" s="41"/>
      <c r="C108" s="207" t="s">
        <v>150</v>
      </c>
      <c r="D108" s="207" t="s">
        <v>140</v>
      </c>
      <c r="E108" s="208" t="s">
        <v>637</v>
      </c>
      <c r="F108" s="209" t="s">
        <v>638</v>
      </c>
      <c r="G108" s="210" t="s">
        <v>346</v>
      </c>
      <c r="H108" s="211">
        <v>10</v>
      </c>
      <c r="I108" s="212"/>
      <c r="J108" s="213">
        <f>ROUND(I108*H108,2)</f>
        <v>0</v>
      </c>
      <c r="K108" s="209" t="s">
        <v>148</v>
      </c>
      <c r="L108" s="46"/>
      <c r="M108" s="214" t="s">
        <v>19</v>
      </c>
      <c r="N108" s="215" t="s">
        <v>47</v>
      </c>
      <c r="O108" s="86"/>
      <c r="P108" s="216">
        <f>O108*H108</f>
        <v>0</v>
      </c>
      <c r="Q108" s="216">
        <v>0</v>
      </c>
      <c r="R108" s="216">
        <f>Q108*H108</f>
        <v>0</v>
      </c>
      <c r="S108" s="216">
        <v>0.059999999999999998</v>
      </c>
      <c r="T108" s="217">
        <f>S108*H108</f>
        <v>0.59999999999999998</v>
      </c>
      <c r="U108" s="40"/>
      <c r="V108" s="40"/>
      <c r="W108" s="40"/>
      <c r="X108" s="40"/>
      <c r="Y108" s="40"/>
      <c r="Z108" s="40"/>
      <c r="AA108" s="40"/>
      <c r="AB108" s="40"/>
      <c r="AC108" s="40"/>
      <c r="AD108" s="40"/>
      <c r="AE108" s="40"/>
      <c r="AR108" s="218" t="s">
        <v>155</v>
      </c>
      <c r="AT108" s="218" t="s">
        <v>140</v>
      </c>
      <c r="AU108" s="218" t="s">
        <v>85</v>
      </c>
      <c r="AY108" s="19" t="s">
        <v>139</v>
      </c>
      <c r="BE108" s="219">
        <f>IF(N108="základní",J108,0)</f>
        <v>0</v>
      </c>
      <c r="BF108" s="219">
        <f>IF(N108="snížená",J108,0)</f>
        <v>0</v>
      </c>
      <c r="BG108" s="219">
        <f>IF(N108="zákl. přenesená",J108,0)</f>
        <v>0</v>
      </c>
      <c r="BH108" s="219">
        <f>IF(N108="sníž. přenesená",J108,0)</f>
        <v>0</v>
      </c>
      <c r="BI108" s="219">
        <f>IF(N108="nulová",J108,0)</f>
        <v>0</v>
      </c>
      <c r="BJ108" s="19" t="s">
        <v>83</v>
      </c>
      <c r="BK108" s="219">
        <f>ROUND(I108*H108,2)</f>
        <v>0</v>
      </c>
      <c r="BL108" s="19" t="s">
        <v>155</v>
      </c>
      <c r="BM108" s="218" t="s">
        <v>639</v>
      </c>
    </row>
    <row r="109" s="2" customFormat="1" ht="14.4" customHeight="1">
      <c r="A109" s="40"/>
      <c r="B109" s="41"/>
      <c r="C109" s="207" t="s">
        <v>155</v>
      </c>
      <c r="D109" s="207" t="s">
        <v>140</v>
      </c>
      <c r="E109" s="208" t="s">
        <v>640</v>
      </c>
      <c r="F109" s="209" t="s">
        <v>641</v>
      </c>
      <c r="G109" s="210" t="s">
        <v>217</v>
      </c>
      <c r="H109" s="211">
        <v>5</v>
      </c>
      <c r="I109" s="212"/>
      <c r="J109" s="213">
        <f>ROUND(I109*H109,2)</f>
        <v>0</v>
      </c>
      <c r="K109" s="209" t="s">
        <v>148</v>
      </c>
      <c r="L109" s="46"/>
      <c r="M109" s="214" t="s">
        <v>19</v>
      </c>
      <c r="N109" s="215" t="s">
        <v>47</v>
      </c>
      <c r="O109" s="86"/>
      <c r="P109" s="216">
        <f>O109*H109</f>
        <v>0</v>
      </c>
      <c r="Q109" s="216">
        <v>0</v>
      </c>
      <c r="R109" s="216">
        <f>Q109*H109</f>
        <v>0</v>
      </c>
      <c r="S109" s="216">
        <v>0.002</v>
      </c>
      <c r="T109" s="217">
        <f>S109*H109</f>
        <v>0.01</v>
      </c>
      <c r="U109" s="40"/>
      <c r="V109" s="40"/>
      <c r="W109" s="40"/>
      <c r="X109" s="40"/>
      <c r="Y109" s="40"/>
      <c r="Z109" s="40"/>
      <c r="AA109" s="40"/>
      <c r="AB109" s="40"/>
      <c r="AC109" s="40"/>
      <c r="AD109" s="40"/>
      <c r="AE109" s="40"/>
      <c r="AR109" s="218" t="s">
        <v>155</v>
      </c>
      <c r="AT109" s="218" t="s">
        <v>140</v>
      </c>
      <c r="AU109" s="218" t="s">
        <v>85</v>
      </c>
      <c r="AY109" s="19" t="s">
        <v>139</v>
      </c>
      <c r="BE109" s="219">
        <f>IF(N109="základní",J109,0)</f>
        <v>0</v>
      </c>
      <c r="BF109" s="219">
        <f>IF(N109="snížená",J109,0)</f>
        <v>0</v>
      </c>
      <c r="BG109" s="219">
        <f>IF(N109="zákl. přenesená",J109,0)</f>
        <v>0</v>
      </c>
      <c r="BH109" s="219">
        <f>IF(N109="sníž. přenesená",J109,0)</f>
        <v>0</v>
      </c>
      <c r="BI109" s="219">
        <f>IF(N109="nulová",J109,0)</f>
        <v>0</v>
      </c>
      <c r="BJ109" s="19" t="s">
        <v>83</v>
      </c>
      <c r="BK109" s="219">
        <f>ROUND(I109*H109,2)</f>
        <v>0</v>
      </c>
      <c r="BL109" s="19" t="s">
        <v>155</v>
      </c>
      <c r="BM109" s="218" t="s">
        <v>642</v>
      </c>
    </row>
    <row r="110" s="2" customFormat="1" ht="14.4" customHeight="1">
      <c r="A110" s="40"/>
      <c r="B110" s="41"/>
      <c r="C110" s="207" t="s">
        <v>138</v>
      </c>
      <c r="D110" s="207" t="s">
        <v>140</v>
      </c>
      <c r="E110" s="208" t="s">
        <v>643</v>
      </c>
      <c r="F110" s="209" t="s">
        <v>644</v>
      </c>
      <c r="G110" s="210" t="s">
        <v>217</v>
      </c>
      <c r="H110" s="211">
        <v>5</v>
      </c>
      <c r="I110" s="212"/>
      <c r="J110" s="213">
        <f>ROUND(I110*H110,2)</f>
        <v>0</v>
      </c>
      <c r="K110" s="209" t="s">
        <v>148</v>
      </c>
      <c r="L110" s="46"/>
      <c r="M110" s="214" t="s">
        <v>19</v>
      </c>
      <c r="N110" s="215" t="s">
        <v>47</v>
      </c>
      <c r="O110" s="86"/>
      <c r="P110" s="216">
        <f>O110*H110</f>
        <v>0</v>
      </c>
      <c r="Q110" s="216">
        <v>0</v>
      </c>
      <c r="R110" s="216">
        <f>Q110*H110</f>
        <v>0</v>
      </c>
      <c r="S110" s="216">
        <v>0.001</v>
      </c>
      <c r="T110" s="217">
        <f>S110*H110</f>
        <v>0.0050000000000000001</v>
      </c>
      <c r="U110" s="40"/>
      <c r="V110" s="40"/>
      <c r="W110" s="40"/>
      <c r="X110" s="40"/>
      <c r="Y110" s="40"/>
      <c r="Z110" s="40"/>
      <c r="AA110" s="40"/>
      <c r="AB110" s="40"/>
      <c r="AC110" s="40"/>
      <c r="AD110" s="40"/>
      <c r="AE110" s="40"/>
      <c r="AR110" s="218" t="s">
        <v>155</v>
      </c>
      <c r="AT110" s="218" t="s">
        <v>140</v>
      </c>
      <c r="AU110" s="218" t="s">
        <v>85</v>
      </c>
      <c r="AY110" s="19" t="s">
        <v>139</v>
      </c>
      <c r="BE110" s="219">
        <f>IF(N110="základní",J110,0)</f>
        <v>0</v>
      </c>
      <c r="BF110" s="219">
        <f>IF(N110="snížená",J110,0)</f>
        <v>0</v>
      </c>
      <c r="BG110" s="219">
        <f>IF(N110="zákl. přenesená",J110,0)</f>
        <v>0</v>
      </c>
      <c r="BH110" s="219">
        <f>IF(N110="sníž. přenesená",J110,0)</f>
        <v>0</v>
      </c>
      <c r="BI110" s="219">
        <f>IF(N110="nulová",J110,0)</f>
        <v>0</v>
      </c>
      <c r="BJ110" s="19" t="s">
        <v>83</v>
      </c>
      <c r="BK110" s="219">
        <f>ROUND(I110*H110,2)</f>
        <v>0</v>
      </c>
      <c r="BL110" s="19" t="s">
        <v>155</v>
      </c>
      <c r="BM110" s="218" t="s">
        <v>645</v>
      </c>
    </row>
    <row r="111" s="11" customFormat="1" ht="22.8" customHeight="1">
      <c r="A111" s="11"/>
      <c r="B111" s="193"/>
      <c r="C111" s="194"/>
      <c r="D111" s="195" t="s">
        <v>75</v>
      </c>
      <c r="E111" s="230" t="s">
        <v>225</v>
      </c>
      <c r="F111" s="230" t="s">
        <v>226</v>
      </c>
      <c r="G111" s="194"/>
      <c r="H111" s="194"/>
      <c r="I111" s="197"/>
      <c r="J111" s="231">
        <f>BK111</f>
        <v>0</v>
      </c>
      <c r="K111" s="194"/>
      <c r="L111" s="199"/>
      <c r="M111" s="200"/>
      <c r="N111" s="201"/>
      <c r="O111" s="201"/>
      <c r="P111" s="202">
        <f>SUM(P112:P120)</f>
        <v>0</v>
      </c>
      <c r="Q111" s="201"/>
      <c r="R111" s="202">
        <f>SUM(R112:R120)</f>
        <v>0</v>
      </c>
      <c r="S111" s="201"/>
      <c r="T111" s="203">
        <f>SUM(T112:T120)</f>
        <v>0</v>
      </c>
      <c r="U111" s="11"/>
      <c r="V111" s="11"/>
      <c r="W111" s="11"/>
      <c r="X111" s="11"/>
      <c r="Y111" s="11"/>
      <c r="Z111" s="11"/>
      <c r="AA111" s="11"/>
      <c r="AB111" s="11"/>
      <c r="AC111" s="11"/>
      <c r="AD111" s="11"/>
      <c r="AE111" s="11"/>
      <c r="AR111" s="204" t="s">
        <v>83</v>
      </c>
      <c r="AT111" s="205" t="s">
        <v>75</v>
      </c>
      <c r="AU111" s="205" t="s">
        <v>83</v>
      </c>
      <c r="AY111" s="204" t="s">
        <v>139</v>
      </c>
      <c r="BK111" s="206">
        <f>SUM(BK112:BK120)</f>
        <v>0</v>
      </c>
    </row>
    <row r="112" s="2" customFormat="1" ht="24.15" customHeight="1">
      <c r="A112" s="40"/>
      <c r="B112" s="41"/>
      <c r="C112" s="207" t="s">
        <v>162</v>
      </c>
      <c r="D112" s="207" t="s">
        <v>140</v>
      </c>
      <c r="E112" s="208" t="s">
        <v>646</v>
      </c>
      <c r="F112" s="209" t="s">
        <v>647</v>
      </c>
      <c r="G112" s="210" t="s">
        <v>230</v>
      </c>
      <c r="H112" s="211">
        <v>0.61499999999999999</v>
      </c>
      <c r="I112" s="212"/>
      <c r="J112" s="213">
        <f>ROUND(I112*H112,2)</f>
        <v>0</v>
      </c>
      <c r="K112" s="209" t="s">
        <v>148</v>
      </c>
      <c r="L112" s="46"/>
      <c r="M112" s="214" t="s">
        <v>19</v>
      </c>
      <c r="N112" s="215" t="s">
        <v>47</v>
      </c>
      <c r="O112" s="86"/>
      <c r="P112" s="216">
        <f>O112*H112</f>
        <v>0</v>
      </c>
      <c r="Q112" s="216">
        <v>0</v>
      </c>
      <c r="R112" s="216">
        <f>Q112*H112</f>
        <v>0</v>
      </c>
      <c r="S112" s="216">
        <v>0</v>
      </c>
      <c r="T112" s="217">
        <f>S112*H112</f>
        <v>0</v>
      </c>
      <c r="U112" s="40"/>
      <c r="V112" s="40"/>
      <c r="W112" s="40"/>
      <c r="X112" s="40"/>
      <c r="Y112" s="40"/>
      <c r="Z112" s="40"/>
      <c r="AA112" s="40"/>
      <c r="AB112" s="40"/>
      <c r="AC112" s="40"/>
      <c r="AD112" s="40"/>
      <c r="AE112" s="40"/>
      <c r="AR112" s="218" t="s">
        <v>155</v>
      </c>
      <c r="AT112" s="218" t="s">
        <v>140</v>
      </c>
      <c r="AU112" s="218" t="s">
        <v>85</v>
      </c>
      <c r="AY112" s="19" t="s">
        <v>139</v>
      </c>
      <c r="BE112" s="219">
        <f>IF(N112="základní",J112,0)</f>
        <v>0</v>
      </c>
      <c r="BF112" s="219">
        <f>IF(N112="snížená",J112,0)</f>
        <v>0</v>
      </c>
      <c r="BG112" s="219">
        <f>IF(N112="zákl. přenesená",J112,0)</f>
        <v>0</v>
      </c>
      <c r="BH112" s="219">
        <f>IF(N112="sníž. přenesená",J112,0)</f>
        <v>0</v>
      </c>
      <c r="BI112" s="219">
        <f>IF(N112="nulová",J112,0)</f>
        <v>0</v>
      </c>
      <c r="BJ112" s="19" t="s">
        <v>83</v>
      </c>
      <c r="BK112" s="219">
        <f>ROUND(I112*H112,2)</f>
        <v>0</v>
      </c>
      <c r="BL112" s="19" t="s">
        <v>155</v>
      </c>
      <c r="BM112" s="218" t="s">
        <v>648</v>
      </c>
    </row>
    <row r="113" s="2" customFormat="1">
      <c r="A113" s="40"/>
      <c r="B113" s="41"/>
      <c r="C113" s="42"/>
      <c r="D113" s="232" t="s">
        <v>186</v>
      </c>
      <c r="E113" s="42"/>
      <c r="F113" s="233" t="s">
        <v>649</v>
      </c>
      <c r="G113" s="42"/>
      <c r="H113" s="42"/>
      <c r="I113" s="234"/>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186</v>
      </c>
      <c r="AU113" s="19" t="s">
        <v>85</v>
      </c>
    </row>
    <row r="114" s="2" customFormat="1" ht="14.4" customHeight="1">
      <c r="A114" s="40"/>
      <c r="B114" s="41"/>
      <c r="C114" s="207" t="s">
        <v>167</v>
      </c>
      <c r="D114" s="207" t="s">
        <v>140</v>
      </c>
      <c r="E114" s="208" t="s">
        <v>568</v>
      </c>
      <c r="F114" s="209" t="s">
        <v>569</v>
      </c>
      <c r="G114" s="210" t="s">
        <v>230</v>
      </c>
      <c r="H114" s="211">
        <v>0.61499999999999999</v>
      </c>
      <c r="I114" s="212"/>
      <c r="J114" s="213">
        <f>ROUND(I114*H114,2)</f>
        <v>0</v>
      </c>
      <c r="K114" s="209" t="s">
        <v>148</v>
      </c>
      <c r="L114" s="46"/>
      <c r="M114" s="214" t="s">
        <v>19</v>
      </c>
      <c r="N114" s="215" t="s">
        <v>47</v>
      </c>
      <c r="O114" s="86"/>
      <c r="P114" s="216">
        <f>O114*H114</f>
        <v>0</v>
      </c>
      <c r="Q114" s="216">
        <v>0</v>
      </c>
      <c r="R114" s="216">
        <f>Q114*H114</f>
        <v>0</v>
      </c>
      <c r="S114" s="216">
        <v>0</v>
      </c>
      <c r="T114" s="217">
        <f>S114*H114</f>
        <v>0</v>
      </c>
      <c r="U114" s="40"/>
      <c r="V114" s="40"/>
      <c r="W114" s="40"/>
      <c r="X114" s="40"/>
      <c r="Y114" s="40"/>
      <c r="Z114" s="40"/>
      <c r="AA114" s="40"/>
      <c r="AB114" s="40"/>
      <c r="AC114" s="40"/>
      <c r="AD114" s="40"/>
      <c r="AE114" s="40"/>
      <c r="AR114" s="218" t="s">
        <v>155</v>
      </c>
      <c r="AT114" s="218" t="s">
        <v>140</v>
      </c>
      <c r="AU114" s="218" t="s">
        <v>85</v>
      </c>
      <c r="AY114" s="19" t="s">
        <v>139</v>
      </c>
      <c r="BE114" s="219">
        <f>IF(N114="základní",J114,0)</f>
        <v>0</v>
      </c>
      <c r="BF114" s="219">
        <f>IF(N114="snížená",J114,0)</f>
        <v>0</v>
      </c>
      <c r="BG114" s="219">
        <f>IF(N114="zákl. přenesená",J114,0)</f>
        <v>0</v>
      </c>
      <c r="BH114" s="219">
        <f>IF(N114="sníž. přenesená",J114,0)</f>
        <v>0</v>
      </c>
      <c r="BI114" s="219">
        <f>IF(N114="nulová",J114,0)</f>
        <v>0</v>
      </c>
      <c r="BJ114" s="19" t="s">
        <v>83</v>
      </c>
      <c r="BK114" s="219">
        <f>ROUND(I114*H114,2)</f>
        <v>0</v>
      </c>
      <c r="BL114" s="19" t="s">
        <v>155</v>
      </c>
      <c r="BM114" s="218" t="s">
        <v>650</v>
      </c>
    </row>
    <row r="115" s="2" customFormat="1">
      <c r="A115" s="40"/>
      <c r="B115" s="41"/>
      <c r="C115" s="42"/>
      <c r="D115" s="232" t="s">
        <v>186</v>
      </c>
      <c r="E115" s="42"/>
      <c r="F115" s="233" t="s">
        <v>651</v>
      </c>
      <c r="G115" s="42"/>
      <c r="H115" s="42"/>
      <c r="I115" s="234"/>
      <c r="J115" s="42"/>
      <c r="K115" s="42"/>
      <c r="L115" s="46"/>
      <c r="M115" s="235"/>
      <c r="N115" s="236"/>
      <c r="O115" s="86"/>
      <c r="P115" s="86"/>
      <c r="Q115" s="86"/>
      <c r="R115" s="86"/>
      <c r="S115" s="86"/>
      <c r="T115" s="87"/>
      <c r="U115" s="40"/>
      <c r="V115" s="40"/>
      <c r="W115" s="40"/>
      <c r="X115" s="40"/>
      <c r="Y115" s="40"/>
      <c r="Z115" s="40"/>
      <c r="AA115" s="40"/>
      <c r="AB115" s="40"/>
      <c r="AC115" s="40"/>
      <c r="AD115" s="40"/>
      <c r="AE115" s="40"/>
      <c r="AT115" s="19" t="s">
        <v>186</v>
      </c>
      <c r="AU115" s="19" t="s">
        <v>85</v>
      </c>
    </row>
    <row r="116" s="2" customFormat="1" ht="24.15" customHeight="1">
      <c r="A116" s="40"/>
      <c r="B116" s="41"/>
      <c r="C116" s="207" t="s">
        <v>214</v>
      </c>
      <c r="D116" s="207" t="s">
        <v>140</v>
      </c>
      <c r="E116" s="208" t="s">
        <v>573</v>
      </c>
      <c r="F116" s="209" t="s">
        <v>574</v>
      </c>
      <c r="G116" s="210" t="s">
        <v>230</v>
      </c>
      <c r="H116" s="211">
        <v>5.5350000000000001</v>
      </c>
      <c r="I116" s="212"/>
      <c r="J116" s="213">
        <f>ROUND(I116*H116,2)</f>
        <v>0</v>
      </c>
      <c r="K116" s="209" t="s">
        <v>148</v>
      </c>
      <c r="L116" s="46"/>
      <c r="M116" s="214" t="s">
        <v>19</v>
      </c>
      <c r="N116" s="215" t="s">
        <v>47</v>
      </c>
      <c r="O116" s="86"/>
      <c r="P116" s="216">
        <f>O116*H116</f>
        <v>0</v>
      </c>
      <c r="Q116" s="216">
        <v>0</v>
      </c>
      <c r="R116" s="216">
        <f>Q116*H116</f>
        <v>0</v>
      </c>
      <c r="S116" s="216">
        <v>0</v>
      </c>
      <c r="T116" s="217">
        <f>S116*H116</f>
        <v>0</v>
      </c>
      <c r="U116" s="40"/>
      <c r="V116" s="40"/>
      <c r="W116" s="40"/>
      <c r="X116" s="40"/>
      <c r="Y116" s="40"/>
      <c r="Z116" s="40"/>
      <c r="AA116" s="40"/>
      <c r="AB116" s="40"/>
      <c r="AC116" s="40"/>
      <c r="AD116" s="40"/>
      <c r="AE116" s="40"/>
      <c r="AR116" s="218" t="s">
        <v>155</v>
      </c>
      <c r="AT116" s="218" t="s">
        <v>140</v>
      </c>
      <c r="AU116" s="218" t="s">
        <v>85</v>
      </c>
      <c r="AY116" s="19" t="s">
        <v>139</v>
      </c>
      <c r="BE116" s="219">
        <f>IF(N116="základní",J116,0)</f>
        <v>0</v>
      </c>
      <c r="BF116" s="219">
        <f>IF(N116="snížená",J116,0)</f>
        <v>0</v>
      </c>
      <c r="BG116" s="219">
        <f>IF(N116="zákl. přenesená",J116,0)</f>
        <v>0</v>
      </c>
      <c r="BH116" s="219">
        <f>IF(N116="sníž. přenesená",J116,0)</f>
        <v>0</v>
      </c>
      <c r="BI116" s="219">
        <f>IF(N116="nulová",J116,0)</f>
        <v>0</v>
      </c>
      <c r="BJ116" s="19" t="s">
        <v>83</v>
      </c>
      <c r="BK116" s="219">
        <f>ROUND(I116*H116,2)</f>
        <v>0</v>
      </c>
      <c r="BL116" s="19" t="s">
        <v>155</v>
      </c>
      <c r="BM116" s="218" t="s">
        <v>652</v>
      </c>
    </row>
    <row r="117" s="2" customFormat="1">
      <c r="A117" s="40"/>
      <c r="B117" s="41"/>
      <c r="C117" s="42"/>
      <c r="D117" s="232" t="s">
        <v>186</v>
      </c>
      <c r="E117" s="42"/>
      <c r="F117" s="233" t="s">
        <v>651</v>
      </c>
      <c r="G117" s="42"/>
      <c r="H117" s="42"/>
      <c r="I117" s="234"/>
      <c r="J117" s="42"/>
      <c r="K117" s="42"/>
      <c r="L117" s="46"/>
      <c r="M117" s="235"/>
      <c r="N117" s="236"/>
      <c r="O117" s="86"/>
      <c r="P117" s="86"/>
      <c r="Q117" s="86"/>
      <c r="R117" s="86"/>
      <c r="S117" s="86"/>
      <c r="T117" s="87"/>
      <c r="U117" s="40"/>
      <c r="V117" s="40"/>
      <c r="W117" s="40"/>
      <c r="X117" s="40"/>
      <c r="Y117" s="40"/>
      <c r="Z117" s="40"/>
      <c r="AA117" s="40"/>
      <c r="AB117" s="40"/>
      <c r="AC117" s="40"/>
      <c r="AD117" s="40"/>
      <c r="AE117" s="40"/>
      <c r="AT117" s="19" t="s">
        <v>186</v>
      </c>
      <c r="AU117" s="19" t="s">
        <v>85</v>
      </c>
    </row>
    <row r="118" s="13" customFormat="1">
      <c r="A118" s="13"/>
      <c r="B118" s="237"/>
      <c r="C118" s="238"/>
      <c r="D118" s="232" t="s">
        <v>192</v>
      </c>
      <c r="E118" s="238"/>
      <c r="F118" s="240" t="s">
        <v>653</v>
      </c>
      <c r="G118" s="238"/>
      <c r="H118" s="241">
        <v>5.5350000000000001</v>
      </c>
      <c r="I118" s="242"/>
      <c r="J118" s="238"/>
      <c r="K118" s="238"/>
      <c r="L118" s="243"/>
      <c r="M118" s="244"/>
      <c r="N118" s="245"/>
      <c r="O118" s="245"/>
      <c r="P118" s="245"/>
      <c r="Q118" s="245"/>
      <c r="R118" s="245"/>
      <c r="S118" s="245"/>
      <c r="T118" s="246"/>
      <c r="U118" s="13"/>
      <c r="V118" s="13"/>
      <c r="W118" s="13"/>
      <c r="X118" s="13"/>
      <c r="Y118" s="13"/>
      <c r="Z118" s="13"/>
      <c r="AA118" s="13"/>
      <c r="AB118" s="13"/>
      <c r="AC118" s="13"/>
      <c r="AD118" s="13"/>
      <c r="AE118" s="13"/>
      <c r="AT118" s="247" t="s">
        <v>192</v>
      </c>
      <c r="AU118" s="247" t="s">
        <v>85</v>
      </c>
      <c r="AV118" s="13" t="s">
        <v>85</v>
      </c>
      <c r="AW118" s="13" t="s">
        <v>4</v>
      </c>
      <c r="AX118" s="13" t="s">
        <v>83</v>
      </c>
      <c r="AY118" s="247" t="s">
        <v>139</v>
      </c>
    </row>
    <row r="119" s="2" customFormat="1" ht="24.15" customHeight="1">
      <c r="A119" s="40"/>
      <c r="B119" s="41"/>
      <c r="C119" s="207" t="s">
        <v>212</v>
      </c>
      <c r="D119" s="207" t="s">
        <v>140</v>
      </c>
      <c r="E119" s="208" t="s">
        <v>654</v>
      </c>
      <c r="F119" s="209" t="s">
        <v>655</v>
      </c>
      <c r="G119" s="210" t="s">
        <v>230</v>
      </c>
      <c r="H119" s="211">
        <v>0.066000000000000003</v>
      </c>
      <c r="I119" s="212"/>
      <c r="J119" s="213">
        <f>ROUND(I119*H119,2)</f>
        <v>0</v>
      </c>
      <c r="K119" s="209" t="s">
        <v>148</v>
      </c>
      <c r="L119" s="46"/>
      <c r="M119" s="214" t="s">
        <v>19</v>
      </c>
      <c r="N119" s="215" t="s">
        <v>47</v>
      </c>
      <c r="O119" s="86"/>
      <c r="P119" s="216">
        <f>O119*H119</f>
        <v>0</v>
      </c>
      <c r="Q119" s="216">
        <v>0</v>
      </c>
      <c r="R119" s="216">
        <f>Q119*H119</f>
        <v>0</v>
      </c>
      <c r="S119" s="216">
        <v>0</v>
      </c>
      <c r="T119" s="217">
        <f>S119*H119</f>
        <v>0</v>
      </c>
      <c r="U119" s="40"/>
      <c r="V119" s="40"/>
      <c r="W119" s="40"/>
      <c r="X119" s="40"/>
      <c r="Y119" s="40"/>
      <c r="Z119" s="40"/>
      <c r="AA119" s="40"/>
      <c r="AB119" s="40"/>
      <c r="AC119" s="40"/>
      <c r="AD119" s="40"/>
      <c r="AE119" s="40"/>
      <c r="AR119" s="218" t="s">
        <v>155</v>
      </c>
      <c r="AT119" s="218" t="s">
        <v>140</v>
      </c>
      <c r="AU119" s="218" t="s">
        <v>85</v>
      </c>
      <c r="AY119" s="19" t="s">
        <v>139</v>
      </c>
      <c r="BE119" s="219">
        <f>IF(N119="základní",J119,0)</f>
        <v>0</v>
      </c>
      <c r="BF119" s="219">
        <f>IF(N119="snížená",J119,0)</f>
        <v>0</v>
      </c>
      <c r="BG119" s="219">
        <f>IF(N119="zákl. přenesená",J119,0)</f>
        <v>0</v>
      </c>
      <c r="BH119" s="219">
        <f>IF(N119="sníž. přenesená",J119,0)</f>
        <v>0</v>
      </c>
      <c r="BI119" s="219">
        <f>IF(N119="nulová",J119,0)</f>
        <v>0</v>
      </c>
      <c r="BJ119" s="19" t="s">
        <v>83</v>
      </c>
      <c r="BK119" s="219">
        <f>ROUND(I119*H119,2)</f>
        <v>0</v>
      </c>
      <c r="BL119" s="19" t="s">
        <v>155</v>
      </c>
      <c r="BM119" s="218" t="s">
        <v>656</v>
      </c>
    </row>
    <row r="120" s="2" customFormat="1">
      <c r="A120" s="40"/>
      <c r="B120" s="41"/>
      <c r="C120" s="42"/>
      <c r="D120" s="232" t="s">
        <v>186</v>
      </c>
      <c r="E120" s="42"/>
      <c r="F120" s="233" t="s">
        <v>657</v>
      </c>
      <c r="G120" s="42"/>
      <c r="H120" s="42"/>
      <c r="I120" s="234"/>
      <c r="J120" s="42"/>
      <c r="K120" s="42"/>
      <c r="L120" s="46"/>
      <c r="M120" s="235"/>
      <c r="N120" s="236"/>
      <c r="O120" s="86"/>
      <c r="P120" s="86"/>
      <c r="Q120" s="86"/>
      <c r="R120" s="86"/>
      <c r="S120" s="86"/>
      <c r="T120" s="87"/>
      <c r="U120" s="40"/>
      <c r="V120" s="40"/>
      <c r="W120" s="40"/>
      <c r="X120" s="40"/>
      <c r="Y120" s="40"/>
      <c r="Z120" s="40"/>
      <c r="AA120" s="40"/>
      <c r="AB120" s="40"/>
      <c r="AC120" s="40"/>
      <c r="AD120" s="40"/>
      <c r="AE120" s="40"/>
      <c r="AT120" s="19" t="s">
        <v>186</v>
      </c>
      <c r="AU120" s="19" t="s">
        <v>85</v>
      </c>
    </row>
    <row r="121" s="11" customFormat="1" ht="25.92" customHeight="1">
      <c r="A121" s="11"/>
      <c r="B121" s="193"/>
      <c r="C121" s="194"/>
      <c r="D121" s="195" t="s">
        <v>75</v>
      </c>
      <c r="E121" s="196" t="s">
        <v>591</v>
      </c>
      <c r="F121" s="196" t="s">
        <v>592</v>
      </c>
      <c r="G121" s="194"/>
      <c r="H121" s="194"/>
      <c r="I121" s="197"/>
      <c r="J121" s="198">
        <f>BK121</f>
        <v>0</v>
      </c>
      <c r="K121" s="194"/>
      <c r="L121" s="199"/>
      <c r="M121" s="200"/>
      <c r="N121" s="201"/>
      <c r="O121" s="201"/>
      <c r="P121" s="202">
        <f>P122+P157</f>
        <v>0</v>
      </c>
      <c r="Q121" s="201"/>
      <c r="R121" s="202">
        <f>R122+R157</f>
        <v>0.35228000000000004</v>
      </c>
      <c r="S121" s="201"/>
      <c r="T121" s="203">
        <f>T122+T157</f>
        <v>0</v>
      </c>
      <c r="U121" s="11"/>
      <c r="V121" s="11"/>
      <c r="W121" s="11"/>
      <c r="X121" s="11"/>
      <c r="Y121" s="11"/>
      <c r="Z121" s="11"/>
      <c r="AA121" s="11"/>
      <c r="AB121" s="11"/>
      <c r="AC121" s="11"/>
      <c r="AD121" s="11"/>
      <c r="AE121" s="11"/>
      <c r="AR121" s="204" t="s">
        <v>85</v>
      </c>
      <c r="AT121" s="205" t="s">
        <v>75</v>
      </c>
      <c r="AU121" s="205" t="s">
        <v>76</v>
      </c>
      <c r="AY121" s="204" t="s">
        <v>139</v>
      </c>
      <c r="BK121" s="206">
        <f>BK122+BK157</f>
        <v>0</v>
      </c>
    </row>
    <row r="122" s="11" customFormat="1" ht="22.8" customHeight="1">
      <c r="A122" s="11"/>
      <c r="B122" s="193"/>
      <c r="C122" s="194"/>
      <c r="D122" s="195" t="s">
        <v>75</v>
      </c>
      <c r="E122" s="230" t="s">
        <v>658</v>
      </c>
      <c r="F122" s="230" t="s">
        <v>659</v>
      </c>
      <c r="G122" s="194"/>
      <c r="H122" s="194"/>
      <c r="I122" s="197"/>
      <c r="J122" s="231">
        <f>BK122</f>
        <v>0</v>
      </c>
      <c r="K122" s="194"/>
      <c r="L122" s="199"/>
      <c r="M122" s="200"/>
      <c r="N122" s="201"/>
      <c r="O122" s="201"/>
      <c r="P122" s="202">
        <f>SUM(P123:P156)</f>
        <v>0</v>
      </c>
      <c r="Q122" s="201"/>
      <c r="R122" s="202">
        <f>SUM(R123:R156)</f>
        <v>0.18678</v>
      </c>
      <c r="S122" s="201"/>
      <c r="T122" s="203">
        <f>SUM(T123:T156)</f>
        <v>0</v>
      </c>
      <c r="U122" s="11"/>
      <c r="V122" s="11"/>
      <c r="W122" s="11"/>
      <c r="X122" s="11"/>
      <c r="Y122" s="11"/>
      <c r="Z122" s="11"/>
      <c r="AA122" s="11"/>
      <c r="AB122" s="11"/>
      <c r="AC122" s="11"/>
      <c r="AD122" s="11"/>
      <c r="AE122" s="11"/>
      <c r="AR122" s="204" t="s">
        <v>85</v>
      </c>
      <c r="AT122" s="205" t="s">
        <v>75</v>
      </c>
      <c r="AU122" s="205" t="s">
        <v>83</v>
      </c>
      <c r="AY122" s="204" t="s">
        <v>139</v>
      </c>
      <c r="BK122" s="206">
        <f>SUM(BK123:BK156)</f>
        <v>0</v>
      </c>
    </row>
    <row r="123" s="2" customFormat="1" ht="24.15" customHeight="1">
      <c r="A123" s="40"/>
      <c r="B123" s="41"/>
      <c r="C123" s="207" t="s">
        <v>227</v>
      </c>
      <c r="D123" s="207" t="s">
        <v>140</v>
      </c>
      <c r="E123" s="208" t="s">
        <v>660</v>
      </c>
      <c r="F123" s="209" t="s">
        <v>661</v>
      </c>
      <c r="G123" s="210" t="s">
        <v>217</v>
      </c>
      <c r="H123" s="211">
        <v>180</v>
      </c>
      <c r="I123" s="212"/>
      <c r="J123" s="213">
        <f>ROUND(I123*H123,2)</f>
        <v>0</v>
      </c>
      <c r="K123" s="209" t="s">
        <v>148</v>
      </c>
      <c r="L123" s="46"/>
      <c r="M123" s="214" t="s">
        <v>19</v>
      </c>
      <c r="N123" s="215" t="s">
        <v>47</v>
      </c>
      <c r="O123" s="86"/>
      <c r="P123" s="216">
        <f>O123*H123</f>
        <v>0</v>
      </c>
      <c r="Q123" s="216">
        <v>0</v>
      </c>
      <c r="R123" s="216">
        <f>Q123*H123</f>
        <v>0</v>
      </c>
      <c r="S123" s="216">
        <v>0</v>
      </c>
      <c r="T123" s="217">
        <f>S123*H123</f>
        <v>0</v>
      </c>
      <c r="U123" s="40"/>
      <c r="V123" s="40"/>
      <c r="W123" s="40"/>
      <c r="X123" s="40"/>
      <c r="Y123" s="40"/>
      <c r="Z123" s="40"/>
      <c r="AA123" s="40"/>
      <c r="AB123" s="40"/>
      <c r="AC123" s="40"/>
      <c r="AD123" s="40"/>
      <c r="AE123" s="40"/>
      <c r="AR123" s="218" t="s">
        <v>343</v>
      </c>
      <c r="AT123" s="218" t="s">
        <v>140</v>
      </c>
      <c r="AU123" s="218" t="s">
        <v>85</v>
      </c>
      <c r="AY123" s="19" t="s">
        <v>139</v>
      </c>
      <c r="BE123" s="219">
        <f>IF(N123="základní",J123,0)</f>
        <v>0</v>
      </c>
      <c r="BF123" s="219">
        <f>IF(N123="snížená",J123,0)</f>
        <v>0</v>
      </c>
      <c r="BG123" s="219">
        <f>IF(N123="zákl. přenesená",J123,0)</f>
        <v>0</v>
      </c>
      <c r="BH123" s="219">
        <f>IF(N123="sníž. přenesená",J123,0)</f>
        <v>0</v>
      </c>
      <c r="BI123" s="219">
        <f>IF(N123="nulová",J123,0)</f>
        <v>0</v>
      </c>
      <c r="BJ123" s="19" t="s">
        <v>83</v>
      </c>
      <c r="BK123" s="219">
        <f>ROUND(I123*H123,2)</f>
        <v>0</v>
      </c>
      <c r="BL123" s="19" t="s">
        <v>343</v>
      </c>
      <c r="BM123" s="218" t="s">
        <v>662</v>
      </c>
    </row>
    <row r="124" s="2" customFormat="1" ht="14.4" customHeight="1">
      <c r="A124" s="40"/>
      <c r="B124" s="41"/>
      <c r="C124" s="248" t="s">
        <v>233</v>
      </c>
      <c r="D124" s="248" t="s">
        <v>220</v>
      </c>
      <c r="E124" s="249" t="s">
        <v>663</v>
      </c>
      <c r="F124" s="250" t="s">
        <v>664</v>
      </c>
      <c r="G124" s="251" t="s">
        <v>217</v>
      </c>
      <c r="H124" s="252">
        <v>180</v>
      </c>
      <c r="I124" s="253"/>
      <c r="J124" s="254">
        <f>ROUND(I124*H124,2)</f>
        <v>0</v>
      </c>
      <c r="K124" s="250" t="s">
        <v>148</v>
      </c>
      <c r="L124" s="255"/>
      <c r="M124" s="256" t="s">
        <v>19</v>
      </c>
      <c r="N124" s="257" t="s">
        <v>47</v>
      </c>
      <c r="O124" s="86"/>
      <c r="P124" s="216">
        <f>O124*H124</f>
        <v>0</v>
      </c>
      <c r="Q124" s="216">
        <v>0.00027</v>
      </c>
      <c r="R124" s="216">
        <f>Q124*H124</f>
        <v>0.048599999999999997</v>
      </c>
      <c r="S124" s="216">
        <v>0</v>
      </c>
      <c r="T124" s="217">
        <f>S124*H124</f>
        <v>0</v>
      </c>
      <c r="U124" s="40"/>
      <c r="V124" s="40"/>
      <c r="W124" s="40"/>
      <c r="X124" s="40"/>
      <c r="Y124" s="40"/>
      <c r="Z124" s="40"/>
      <c r="AA124" s="40"/>
      <c r="AB124" s="40"/>
      <c r="AC124" s="40"/>
      <c r="AD124" s="40"/>
      <c r="AE124" s="40"/>
      <c r="AR124" s="218" t="s">
        <v>536</v>
      </c>
      <c r="AT124" s="218" t="s">
        <v>220</v>
      </c>
      <c r="AU124" s="218" t="s">
        <v>85</v>
      </c>
      <c r="AY124" s="19" t="s">
        <v>139</v>
      </c>
      <c r="BE124" s="219">
        <f>IF(N124="základní",J124,0)</f>
        <v>0</v>
      </c>
      <c r="BF124" s="219">
        <f>IF(N124="snížená",J124,0)</f>
        <v>0</v>
      </c>
      <c r="BG124" s="219">
        <f>IF(N124="zákl. přenesená",J124,0)</f>
        <v>0</v>
      </c>
      <c r="BH124" s="219">
        <f>IF(N124="sníž. přenesená",J124,0)</f>
        <v>0</v>
      </c>
      <c r="BI124" s="219">
        <f>IF(N124="nulová",J124,0)</f>
        <v>0</v>
      </c>
      <c r="BJ124" s="19" t="s">
        <v>83</v>
      </c>
      <c r="BK124" s="219">
        <f>ROUND(I124*H124,2)</f>
        <v>0</v>
      </c>
      <c r="BL124" s="19" t="s">
        <v>343</v>
      </c>
      <c r="BM124" s="218" t="s">
        <v>665</v>
      </c>
    </row>
    <row r="125" s="2" customFormat="1" ht="24.15" customHeight="1">
      <c r="A125" s="40"/>
      <c r="B125" s="41"/>
      <c r="C125" s="207" t="s">
        <v>238</v>
      </c>
      <c r="D125" s="207" t="s">
        <v>140</v>
      </c>
      <c r="E125" s="208" t="s">
        <v>666</v>
      </c>
      <c r="F125" s="209" t="s">
        <v>667</v>
      </c>
      <c r="G125" s="210" t="s">
        <v>217</v>
      </c>
      <c r="H125" s="211">
        <v>30</v>
      </c>
      <c r="I125" s="212"/>
      <c r="J125" s="213">
        <f>ROUND(I125*H125,2)</f>
        <v>0</v>
      </c>
      <c r="K125" s="209" t="s">
        <v>148</v>
      </c>
      <c r="L125" s="46"/>
      <c r="M125" s="214" t="s">
        <v>19</v>
      </c>
      <c r="N125" s="215" t="s">
        <v>47</v>
      </c>
      <c r="O125" s="86"/>
      <c r="P125" s="216">
        <f>O125*H125</f>
        <v>0</v>
      </c>
      <c r="Q125" s="216">
        <v>0</v>
      </c>
      <c r="R125" s="216">
        <f>Q125*H125</f>
        <v>0</v>
      </c>
      <c r="S125" s="216">
        <v>0</v>
      </c>
      <c r="T125" s="217">
        <f>S125*H125</f>
        <v>0</v>
      </c>
      <c r="U125" s="40"/>
      <c r="V125" s="40"/>
      <c r="W125" s="40"/>
      <c r="X125" s="40"/>
      <c r="Y125" s="40"/>
      <c r="Z125" s="40"/>
      <c r="AA125" s="40"/>
      <c r="AB125" s="40"/>
      <c r="AC125" s="40"/>
      <c r="AD125" s="40"/>
      <c r="AE125" s="40"/>
      <c r="AR125" s="218" t="s">
        <v>343</v>
      </c>
      <c r="AT125" s="218" t="s">
        <v>140</v>
      </c>
      <c r="AU125" s="218" t="s">
        <v>85</v>
      </c>
      <c r="AY125" s="19" t="s">
        <v>139</v>
      </c>
      <c r="BE125" s="219">
        <f>IF(N125="základní",J125,0)</f>
        <v>0</v>
      </c>
      <c r="BF125" s="219">
        <f>IF(N125="snížená",J125,0)</f>
        <v>0</v>
      </c>
      <c r="BG125" s="219">
        <f>IF(N125="zákl. přenesená",J125,0)</f>
        <v>0</v>
      </c>
      <c r="BH125" s="219">
        <f>IF(N125="sníž. přenesená",J125,0)</f>
        <v>0</v>
      </c>
      <c r="BI125" s="219">
        <f>IF(N125="nulová",J125,0)</f>
        <v>0</v>
      </c>
      <c r="BJ125" s="19" t="s">
        <v>83</v>
      </c>
      <c r="BK125" s="219">
        <f>ROUND(I125*H125,2)</f>
        <v>0</v>
      </c>
      <c r="BL125" s="19" t="s">
        <v>343</v>
      </c>
      <c r="BM125" s="218" t="s">
        <v>668</v>
      </c>
    </row>
    <row r="126" s="2" customFormat="1" ht="14.4" customHeight="1">
      <c r="A126" s="40"/>
      <c r="B126" s="41"/>
      <c r="C126" s="248" t="s">
        <v>243</v>
      </c>
      <c r="D126" s="248" t="s">
        <v>220</v>
      </c>
      <c r="E126" s="249" t="s">
        <v>669</v>
      </c>
      <c r="F126" s="250" t="s">
        <v>670</v>
      </c>
      <c r="G126" s="251" t="s">
        <v>217</v>
      </c>
      <c r="H126" s="252">
        <v>30</v>
      </c>
      <c r="I126" s="253"/>
      <c r="J126" s="254">
        <f>ROUND(I126*H126,2)</f>
        <v>0</v>
      </c>
      <c r="K126" s="250" t="s">
        <v>148</v>
      </c>
      <c r="L126" s="255"/>
      <c r="M126" s="256" t="s">
        <v>19</v>
      </c>
      <c r="N126" s="257" t="s">
        <v>47</v>
      </c>
      <c r="O126" s="86"/>
      <c r="P126" s="216">
        <f>O126*H126</f>
        <v>0</v>
      </c>
      <c r="Q126" s="216">
        <v>0.00018000000000000001</v>
      </c>
      <c r="R126" s="216">
        <f>Q126*H126</f>
        <v>0.0054000000000000003</v>
      </c>
      <c r="S126" s="216">
        <v>0</v>
      </c>
      <c r="T126" s="217">
        <f>S126*H126</f>
        <v>0</v>
      </c>
      <c r="U126" s="40"/>
      <c r="V126" s="40"/>
      <c r="W126" s="40"/>
      <c r="X126" s="40"/>
      <c r="Y126" s="40"/>
      <c r="Z126" s="40"/>
      <c r="AA126" s="40"/>
      <c r="AB126" s="40"/>
      <c r="AC126" s="40"/>
      <c r="AD126" s="40"/>
      <c r="AE126" s="40"/>
      <c r="AR126" s="218" t="s">
        <v>536</v>
      </c>
      <c r="AT126" s="218" t="s">
        <v>220</v>
      </c>
      <c r="AU126" s="218" t="s">
        <v>85</v>
      </c>
      <c r="AY126" s="19" t="s">
        <v>139</v>
      </c>
      <c r="BE126" s="219">
        <f>IF(N126="základní",J126,0)</f>
        <v>0</v>
      </c>
      <c r="BF126" s="219">
        <f>IF(N126="snížená",J126,0)</f>
        <v>0</v>
      </c>
      <c r="BG126" s="219">
        <f>IF(N126="zákl. přenesená",J126,0)</f>
        <v>0</v>
      </c>
      <c r="BH126" s="219">
        <f>IF(N126="sníž. přenesená",J126,0)</f>
        <v>0</v>
      </c>
      <c r="BI126" s="219">
        <f>IF(N126="nulová",J126,0)</f>
        <v>0</v>
      </c>
      <c r="BJ126" s="19" t="s">
        <v>83</v>
      </c>
      <c r="BK126" s="219">
        <f>ROUND(I126*H126,2)</f>
        <v>0</v>
      </c>
      <c r="BL126" s="19" t="s">
        <v>343</v>
      </c>
      <c r="BM126" s="218" t="s">
        <v>671</v>
      </c>
    </row>
    <row r="127" s="2" customFormat="1" ht="14.4" customHeight="1">
      <c r="A127" s="40"/>
      <c r="B127" s="41"/>
      <c r="C127" s="248" t="s">
        <v>249</v>
      </c>
      <c r="D127" s="248" t="s">
        <v>220</v>
      </c>
      <c r="E127" s="249" t="s">
        <v>672</v>
      </c>
      <c r="F127" s="250" t="s">
        <v>673</v>
      </c>
      <c r="G127" s="251" t="s">
        <v>346</v>
      </c>
      <c r="H127" s="252">
        <v>30</v>
      </c>
      <c r="I127" s="253"/>
      <c r="J127" s="254">
        <f>ROUND(I127*H127,2)</f>
        <v>0</v>
      </c>
      <c r="K127" s="250" t="s">
        <v>148</v>
      </c>
      <c r="L127" s="255"/>
      <c r="M127" s="256" t="s">
        <v>19</v>
      </c>
      <c r="N127" s="257" t="s">
        <v>47</v>
      </c>
      <c r="O127" s="86"/>
      <c r="P127" s="216">
        <f>O127*H127</f>
        <v>0</v>
      </c>
      <c r="Q127" s="216">
        <v>0</v>
      </c>
      <c r="R127" s="216">
        <f>Q127*H127</f>
        <v>0</v>
      </c>
      <c r="S127" s="216">
        <v>0</v>
      </c>
      <c r="T127" s="217">
        <f>S127*H127</f>
        <v>0</v>
      </c>
      <c r="U127" s="40"/>
      <c r="V127" s="40"/>
      <c r="W127" s="40"/>
      <c r="X127" s="40"/>
      <c r="Y127" s="40"/>
      <c r="Z127" s="40"/>
      <c r="AA127" s="40"/>
      <c r="AB127" s="40"/>
      <c r="AC127" s="40"/>
      <c r="AD127" s="40"/>
      <c r="AE127" s="40"/>
      <c r="AR127" s="218" t="s">
        <v>536</v>
      </c>
      <c r="AT127" s="218" t="s">
        <v>220</v>
      </c>
      <c r="AU127" s="218" t="s">
        <v>85</v>
      </c>
      <c r="AY127" s="19" t="s">
        <v>139</v>
      </c>
      <c r="BE127" s="219">
        <f>IF(N127="základní",J127,0)</f>
        <v>0</v>
      </c>
      <c r="BF127" s="219">
        <f>IF(N127="snížená",J127,0)</f>
        <v>0</v>
      </c>
      <c r="BG127" s="219">
        <f>IF(N127="zákl. přenesená",J127,0)</f>
        <v>0</v>
      </c>
      <c r="BH127" s="219">
        <f>IF(N127="sníž. přenesená",J127,0)</f>
        <v>0</v>
      </c>
      <c r="BI127" s="219">
        <f>IF(N127="nulová",J127,0)</f>
        <v>0</v>
      </c>
      <c r="BJ127" s="19" t="s">
        <v>83</v>
      </c>
      <c r="BK127" s="219">
        <f>ROUND(I127*H127,2)</f>
        <v>0</v>
      </c>
      <c r="BL127" s="19" t="s">
        <v>343</v>
      </c>
      <c r="BM127" s="218" t="s">
        <v>674</v>
      </c>
    </row>
    <row r="128" s="2" customFormat="1" ht="24.15" customHeight="1">
      <c r="A128" s="40"/>
      <c r="B128" s="41"/>
      <c r="C128" s="207" t="s">
        <v>8</v>
      </c>
      <c r="D128" s="207" t="s">
        <v>140</v>
      </c>
      <c r="E128" s="208" t="s">
        <v>675</v>
      </c>
      <c r="F128" s="209" t="s">
        <v>676</v>
      </c>
      <c r="G128" s="210" t="s">
        <v>217</v>
      </c>
      <c r="H128" s="211">
        <v>80</v>
      </c>
      <c r="I128" s="212"/>
      <c r="J128" s="213">
        <f>ROUND(I128*H128,2)</f>
        <v>0</v>
      </c>
      <c r="K128" s="209" t="s">
        <v>148</v>
      </c>
      <c r="L128" s="46"/>
      <c r="M128" s="214" t="s">
        <v>19</v>
      </c>
      <c r="N128" s="215" t="s">
        <v>47</v>
      </c>
      <c r="O128" s="86"/>
      <c r="P128" s="216">
        <f>O128*H128</f>
        <v>0</v>
      </c>
      <c r="Q128" s="216">
        <v>0</v>
      </c>
      <c r="R128" s="216">
        <f>Q128*H128</f>
        <v>0</v>
      </c>
      <c r="S128" s="216">
        <v>0</v>
      </c>
      <c r="T128" s="217">
        <f>S128*H128</f>
        <v>0</v>
      </c>
      <c r="U128" s="40"/>
      <c r="V128" s="40"/>
      <c r="W128" s="40"/>
      <c r="X128" s="40"/>
      <c r="Y128" s="40"/>
      <c r="Z128" s="40"/>
      <c r="AA128" s="40"/>
      <c r="AB128" s="40"/>
      <c r="AC128" s="40"/>
      <c r="AD128" s="40"/>
      <c r="AE128" s="40"/>
      <c r="AR128" s="218" t="s">
        <v>343</v>
      </c>
      <c r="AT128" s="218" t="s">
        <v>140</v>
      </c>
      <c r="AU128" s="218" t="s">
        <v>85</v>
      </c>
      <c r="AY128" s="19" t="s">
        <v>139</v>
      </c>
      <c r="BE128" s="219">
        <f>IF(N128="základní",J128,0)</f>
        <v>0</v>
      </c>
      <c r="BF128" s="219">
        <f>IF(N128="snížená",J128,0)</f>
        <v>0</v>
      </c>
      <c r="BG128" s="219">
        <f>IF(N128="zákl. přenesená",J128,0)</f>
        <v>0</v>
      </c>
      <c r="BH128" s="219">
        <f>IF(N128="sníž. přenesená",J128,0)</f>
        <v>0</v>
      </c>
      <c r="BI128" s="219">
        <f>IF(N128="nulová",J128,0)</f>
        <v>0</v>
      </c>
      <c r="BJ128" s="19" t="s">
        <v>83</v>
      </c>
      <c r="BK128" s="219">
        <f>ROUND(I128*H128,2)</f>
        <v>0</v>
      </c>
      <c r="BL128" s="19" t="s">
        <v>343</v>
      </c>
      <c r="BM128" s="218" t="s">
        <v>677</v>
      </c>
    </row>
    <row r="129" s="2" customFormat="1" ht="14.4" customHeight="1">
      <c r="A129" s="40"/>
      <c r="B129" s="41"/>
      <c r="C129" s="248" t="s">
        <v>343</v>
      </c>
      <c r="D129" s="248" t="s">
        <v>220</v>
      </c>
      <c r="E129" s="249" t="s">
        <v>678</v>
      </c>
      <c r="F129" s="250" t="s">
        <v>679</v>
      </c>
      <c r="G129" s="251" t="s">
        <v>217</v>
      </c>
      <c r="H129" s="252">
        <v>80</v>
      </c>
      <c r="I129" s="253"/>
      <c r="J129" s="254">
        <f>ROUND(I129*H129,2)</f>
        <v>0</v>
      </c>
      <c r="K129" s="250" t="s">
        <v>148</v>
      </c>
      <c r="L129" s="255"/>
      <c r="M129" s="256" t="s">
        <v>19</v>
      </c>
      <c r="N129" s="257" t="s">
        <v>47</v>
      </c>
      <c r="O129" s="86"/>
      <c r="P129" s="216">
        <f>O129*H129</f>
        <v>0</v>
      </c>
      <c r="Q129" s="216">
        <v>6.9999999999999994E-05</v>
      </c>
      <c r="R129" s="216">
        <f>Q129*H129</f>
        <v>0.0055999999999999991</v>
      </c>
      <c r="S129" s="216">
        <v>0</v>
      </c>
      <c r="T129" s="217">
        <f>S129*H129</f>
        <v>0</v>
      </c>
      <c r="U129" s="40"/>
      <c r="V129" s="40"/>
      <c r="W129" s="40"/>
      <c r="X129" s="40"/>
      <c r="Y129" s="40"/>
      <c r="Z129" s="40"/>
      <c r="AA129" s="40"/>
      <c r="AB129" s="40"/>
      <c r="AC129" s="40"/>
      <c r="AD129" s="40"/>
      <c r="AE129" s="40"/>
      <c r="AR129" s="218" t="s">
        <v>536</v>
      </c>
      <c r="AT129" s="218" t="s">
        <v>220</v>
      </c>
      <c r="AU129" s="218" t="s">
        <v>85</v>
      </c>
      <c r="AY129" s="19" t="s">
        <v>139</v>
      </c>
      <c r="BE129" s="219">
        <f>IF(N129="základní",J129,0)</f>
        <v>0</v>
      </c>
      <c r="BF129" s="219">
        <f>IF(N129="snížená",J129,0)</f>
        <v>0</v>
      </c>
      <c r="BG129" s="219">
        <f>IF(N129="zákl. přenesená",J129,0)</f>
        <v>0</v>
      </c>
      <c r="BH129" s="219">
        <f>IF(N129="sníž. přenesená",J129,0)</f>
        <v>0</v>
      </c>
      <c r="BI129" s="219">
        <f>IF(N129="nulová",J129,0)</f>
        <v>0</v>
      </c>
      <c r="BJ129" s="19" t="s">
        <v>83</v>
      </c>
      <c r="BK129" s="219">
        <f>ROUND(I129*H129,2)</f>
        <v>0</v>
      </c>
      <c r="BL129" s="19" t="s">
        <v>343</v>
      </c>
      <c r="BM129" s="218" t="s">
        <v>680</v>
      </c>
    </row>
    <row r="130" s="2" customFormat="1" ht="24.15" customHeight="1">
      <c r="A130" s="40"/>
      <c r="B130" s="41"/>
      <c r="C130" s="207" t="s">
        <v>349</v>
      </c>
      <c r="D130" s="207" t="s">
        <v>140</v>
      </c>
      <c r="E130" s="208" t="s">
        <v>681</v>
      </c>
      <c r="F130" s="209" t="s">
        <v>682</v>
      </c>
      <c r="G130" s="210" t="s">
        <v>217</v>
      </c>
      <c r="H130" s="211">
        <v>75</v>
      </c>
      <c r="I130" s="212"/>
      <c r="J130" s="213">
        <f>ROUND(I130*H130,2)</f>
        <v>0</v>
      </c>
      <c r="K130" s="209" t="s">
        <v>148</v>
      </c>
      <c r="L130" s="46"/>
      <c r="M130" s="214" t="s">
        <v>19</v>
      </c>
      <c r="N130" s="215" t="s">
        <v>47</v>
      </c>
      <c r="O130" s="86"/>
      <c r="P130" s="216">
        <f>O130*H130</f>
        <v>0</v>
      </c>
      <c r="Q130" s="216">
        <v>0</v>
      </c>
      <c r="R130" s="216">
        <f>Q130*H130</f>
        <v>0</v>
      </c>
      <c r="S130" s="216">
        <v>0</v>
      </c>
      <c r="T130" s="217">
        <f>S130*H130</f>
        <v>0</v>
      </c>
      <c r="U130" s="40"/>
      <c r="V130" s="40"/>
      <c r="W130" s="40"/>
      <c r="X130" s="40"/>
      <c r="Y130" s="40"/>
      <c r="Z130" s="40"/>
      <c r="AA130" s="40"/>
      <c r="AB130" s="40"/>
      <c r="AC130" s="40"/>
      <c r="AD130" s="40"/>
      <c r="AE130" s="40"/>
      <c r="AR130" s="218" t="s">
        <v>343</v>
      </c>
      <c r="AT130" s="218" t="s">
        <v>140</v>
      </c>
      <c r="AU130" s="218" t="s">
        <v>85</v>
      </c>
      <c r="AY130" s="19" t="s">
        <v>139</v>
      </c>
      <c r="BE130" s="219">
        <f>IF(N130="základní",J130,0)</f>
        <v>0</v>
      </c>
      <c r="BF130" s="219">
        <f>IF(N130="snížená",J130,0)</f>
        <v>0</v>
      </c>
      <c r="BG130" s="219">
        <f>IF(N130="zákl. přenesená",J130,0)</f>
        <v>0</v>
      </c>
      <c r="BH130" s="219">
        <f>IF(N130="sníž. přenesená",J130,0)</f>
        <v>0</v>
      </c>
      <c r="BI130" s="219">
        <f>IF(N130="nulová",J130,0)</f>
        <v>0</v>
      </c>
      <c r="BJ130" s="19" t="s">
        <v>83</v>
      </c>
      <c r="BK130" s="219">
        <f>ROUND(I130*H130,2)</f>
        <v>0</v>
      </c>
      <c r="BL130" s="19" t="s">
        <v>343</v>
      </c>
      <c r="BM130" s="218" t="s">
        <v>683</v>
      </c>
    </row>
    <row r="131" s="2" customFormat="1" ht="14.4" customHeight="1">
      <c r="A131" s="40"/>
      <c r="B131" s="41"/>
      <c r="C131" s="248" t="s">
        <v>353</v>
      </c>
      <c r="D131" s="248" t="s">
        <v>220</v>
      </c>
      <c r="E131" s="249" t="s">
        <v>684</v>
      </c>
      <c r="F131" s="250" t="s">
        <v>685</v>
      </c>
      <c r="G131" s="251" t="s">
        <v>217</v>
      </c>
      <c r="H131" s="252">
        <v>75</v>
      </c>
      <c r="I131" s="253"/>
      <c r="J131" s="254">
        <f>ROUND(I131*H131,2)</f>
        <v>0</v>
      </c>
      <c r="K131" s="250" t="s">
        <v>19</v>
      </c>
      <c r="L131" s="255"/>
      <c r="M131" s="256" t="s">
        <v>19</v>
      </c>
      <c r="N131" s="257" t="s">
        <v>47</v>
      </c>
      <c r="O131" s="86"/>
      <c r="P131" s="216">
        <f>O131*H131</f>
        <v>0</v>
      </c>
      <c r="Q131" s="216">
        <v>0.00052999999999999998</v>
      </c>
      <c r="R131" s="216">
        <f>Q131*H131</f>
        <v>0.039750000000000001</v>
      </c>
      <c r="S131" s="216">
        <v>0</v>
      </c>
      <c r="T131" s="217">
        <f>S131*H131</f>
        <v>0</v>
      </c>
      <c r="U131" s="40"/>
      <c r="V131" s="40"/>
      <c r="W131" s="40"/>
      <c r="X131" s="40"/>
      <c r="Y131" s="40"/>
      <c r="Z131" s="40"/>
      <c r="AA131" s="40"/>
      <c r="AB131" s="40"/>
      <c r="AC131" s="40"/>
      <c r="AD131" s="40"/>
      <c r="AE131" s="40"/>
      <c r="AR131" s="218" t="s">
        <v>536</v>
      </c>
      <c r="AT131" s="218" t="s">
        <v>220</v>
      </c>
      <c r="AU131" s="218" t="s">
        <v>85</v>
      </c>
      <c r="AY131" s="19" t="s">
        <v>139</v>
      </c>
      <c r="BE131" s="219">
        <f>IF(N131="základní",J131,0)</f>
        <v>0</v>
      </c>
      <c r="BF131" s="219">
        <f>IF(N131="snížená",J131,0)</f>
        <v>0</v>
      </c>
      <c r="BG131" s="219">
        <f>IF(N131="zákl. přenesená",J131,0)</f>
        <v>0</v>
      </c>
      <c r="BH131" s="219">
        <f>IF(N131="sníž. přenesená",J131,0)</f>
        <v>0</v>
      </c>
      <c r="BI131" s="219">
        <f>IF(N131="nulová",J131,0)</f>
        <v>0</v>
      </c>
      <c r="BJ131" s="19" t="s">
        <v>83</v>
      </c>
      <c r="BK131" s="219">
        <f>ROUND(I131*H131,2)</f>
        <v>0</v>
      </c>
      <c r="BL131" s="19" t="s">
        <v>343</v>
      </c>
      <c r="BM131" s="218" t="s">
        <v>686</v>
      </c>
    </row>
    <row r="132" s="2" customFormat="1" ht="24.15" customHeight="1">
      <c r="A132" s="40"/>
      <c r="B132" s="41"/>
      <c r="C132" s="207" t="s">
        <v>358</v>
      </c>
      <c r="D132" s="207" t="s">
        <v>140</v>
      </c>
      <c r="E132" s="208" t="s">
        <v>687</v>
      </c>
      <c r="F132" s="209" t="s">
        <v>688</v>
      </c>
      <c r="G132" s="210" t="s">
        <v>217</v>
      </c>
      <c r="H132" s="211">
        <v>60</v>
      </c>
      <c r="I132" s="212"/>
      <c r="J132" s="213">
        <f>ROUND(I132*H132,2)</f>
        <v>0</v>
      </c>
      <c r="K132" s="209" t="s">
        <v>148</v>
      </c>
      <c r="L132" s="46"/>
      <c r="M132" s="214" t="s">
        <v>19</v>
      </c>
      <c r="N132" s="215" t="s">
        <v>47</v>
      </c>
      <c r="O132" s="86"/>
      <c r="P132" s="216">
        <f>O132*H132</f>
        <v>0</v>
      </c>
      <c r="Q132" s="216">
        <v>0</v>
      </c>
      <c r="R132" s="216">
        <f>Q132*H132</f>
        <v>0</v>
      </c>
      <c r="S132" s="216">
        <v>0</v>
      </c>
      <c r="T132" s="217">
        <f>S132*H132</f>
        <v>0</v>
      </c>
      <c r="U132" s="40"/>
      <c r="V132" s="40"/>
      <c r="W132" s="40"/>
      <c r="X132" s="40"/>
      <c r="Y132" s="40"/>
      <c r="Z132" s="40"/>
      <c r="AA132" s="40"/>
      <c r="AB132" s="40"/>
      <c r="AC132" s="40"/>
      <c r="AD132" s="40"/>
      <c r="AE132" s="40"/>
      <c r="AR132" s="218" t="s">
        <v>343</v>
      </c>
      <c r="AT132" s="218" t="s">
        <v>140</v>
      </c>
      <c r="AU132" s="218" t="s">
        <v>85</v>
      </c>
      <c r="AY132" s="19" t="s">
        <v>139</v>
      </c>
      <c r="BE132" s="219">
        <f>IF(N132="základní",J132,0)</f>
        <v>0</v>
      </c>
      <c r="BF132" s="219">
        <f>IF(N132="snížená",J132,0)</f>
        <v>0</v>
      </c>
      <c r="BG132" s="219">
        <f>IF(N132="zákl. přenesená",J132,0)</f>
        <v>0</v>
      </c>
      <c r="BH132" s="219">
        <f>IF(N132="sníž. přenesená",J132,0)</f>
        <v>0</v>
      </c>
      <c r="BI132" s="219">
        <f>IF(N132="nulová",J132,0)</f>
        <v>0</v>
      </c>
      <c r="BJ132" s="19" t="s">
        <v>83</v>
      </c>
      <c r="BK132" s="219">
        <f>ROUND(I132*H132,2)</f>
        <v>0</v>
      </c>
      <c r="BL132" s="19" t="s">
        <v>343</v>
      </c>
      <c r="BM132" s="218" t="s">
        <v>689</v>
      </c>
    </row>
    <row r="133" s="2" customFormat="1" ht="14.4" customHeight="1">
      <c r="A133" s="40"/>
      <c r="B133" s="41"/>
      <c r="C133" s="248" t="s">
        <v>362</v>
      </c>
      <c r="D133" s="248" t="s">
        <v>220</v>
      </c>
      <c r="E133" s="249" t="s">
        <v>690</v>
      </c>
      <c r="F133" s="250" t="s">
        <v>691</v>
      </c>
      <c r="G133" s="251" t="s">
        <v>217</v>
      </c>
      <c r="H133" s="252">
        <v>60</v>
      </c>
      <c r="I133" s="253"/>
      <c r="J133" s="254">
        <f>ROUND(I133*H133,2)</f>
        <v>0</v>
      </c>
      <c r="K133" s="250" t="s">
        <v>148</v>
      </c>
      <c r="L133" s="255"/>
      <c r="M133" s="256" t="s">
        <v>19</v>
      </c>
      <c r="N133" s="257" t="s">
        <v>47</v>
      </c>
      <c r="O133" s="86"/>
      <c r="P133" s="216">
        <f>O133*H133</f>
        <v>0</v>
      </c>
      <c r="Q133" s="216">
        <v>0.00017000000000000001</v>
      </c>
      <c r="R133" s="216">
        <f>Q133*H133</f>
        <v>0.010200000000000001</v>
      </c>
      <c r="S133" s="216">
        <v>0</v>
      </c>
      <c r="T133" s="217">
        <f>S133*H133</f>
        <v>0</v>
      </c>
      <c r="U133" s="40"/>
      <c r="V133" s="40"/>
      <c r="W133" s="40"/>
      <c r="X133" s="40"/>
      <c r="Y133" s="40"/>
      <c r="Z133" s="40"/>
      <c r="AA133" s="40"/>
      <c r="AB133" s="40"/>
      <c r="AC133" s="40"/>
      <c r="AD133" s="40"/>
      <c r="AE133" s="40"/>
      <c r="AR133" s="218" t="s">
        <v>536</v>
      </c>
      <c r="AT133" s="218" t="s">
        <v>220</v>
      </c>
      <c r="AU133" s="218" t="s">
        <v>85</v>
      </c>
      <c r="AY133" s="19" t="s">
        <v>139</v>
      </c>
      <c r="BE133" s="219">
        <f>IF(N133="základní",J133,0)</f>
        <v>0</v>
      </c>
      <c r="BF133" s="219">
        <f>IF(N133="snížená",J133,0)</f>
        <v>0</v>
      </c>
      <c r="BG133" s="219">
        <f>IF(N133="zákl. přenesená",J133,0)</f>
        <v>0</v>
      </c>
      <c r="BH133" s="219">
        <f>IF(N133="sníž. přenesená",J133,0)</f>
        <v>0</v>
      </c>
      <c r="BI133" s="219">
        <f>IF(N133="nulová",J133,0)</f>
        <v>0</v>
      </c>
      <c r="BJ133" s="19" t="s">
        <v>83</v>
      </c>
      <c r="BK133" s="219">
        <f>ROUND(I133*H133,2)</f>
        <v>0</v>
      </c>
      <c r="BL133" s="19" t="s">
        <v>343</v>
      </c>
      <c r="BM133" s="218" t="s">
        <v>692</v>
      </c>
    </row>
    <row r="134" s="2" customFormat="1" ht="14.4" customHeight="1">
      <c r="A134" s="40"/>
      <c r="B134" s="41"/>
      <c r="C134" s="207" t="s">
        <v>7</v>
      </c>
      <c r="D134" s="207" t="s">
        <v>140</v>
      </c>
      <c r="E134" s="208" t="s">
        <v>693</v>
      </c>
      <c r="F134" s="209" t="s">
        <v>694</v>
      </c>
      <c r="G134" s="210" t="s">
        <v>346</v>
      </c>
      <c r="H134" s="211">
        <v>1</v>
      </c>
      <c r="I134" s="212"/>
      <c r="J134" s="213">
        <f>ROUND(I134*H134,2)</f>
        <v>0</v>
      </c>
      <c r="K134" s="209" t="s">
        <v>148</v>
      </c>
      <c r="L134" s="46"/>
      <c r="M134" s="214" t="s">
        <v>19</v>
      </c>
      <c r="N134" s="215" t="s">
        <v>47</v>
      </c>
      <c r="O134" s="86"/>
      <c r="P134" s="216">
        <f>O134*H134</f>
        <v>0</v>
      </c>
      <c r="Q134" s="216">
        <v>0</v>
      </c>
      <c r="R134" s="216">
        <f>Q134*H134</f>
        <v>0</v>
      </c>
      <c r="S134" s="216">
        <v>0</v>
      </c>
      <c r="T134" s="217">
        <f>S134*H134</f>
        <v>0</v>
      </c>
      <c r="U134" s="40"/>
      <c r="V134" s="40"/>
      <c r="W134" s="40"/>
      <c r="X134" s="40"/>
      <c r="Y134" s="40"/>
      <c r="Z134" s="40"/>
      <c r="AA134" s="40"/>
      <c r="AB134" s="40"/>
      <c r="AC134" s="40"/>
      <c r="AD134" s="40"/>
      <c r="AE134" s="40"/>
      <c r="AR134" s="218" t="s">
        <v>343</v>
      </c>
      <c r="AT134" s="218" t="s">
        <v>140</v>
      </c>
      <c r="AU134" s="218" t="s">
        <v>85</v>
      </c>
      <c r="AY134" s="19" t="s">
        <v>139</v>
      </c>
      <c r="BE134" s="219">
        <f>IF(N134="základní",J134,0)</f>
        <v>0</v>
      </c>
      <c r="BF134" s="219">
        <f>IF(N134="snížená",J134,0)</f>
        <v>0</v>
      </c>
      <c r="BG134" s="219">
        <f>IF(N134="zákl. přenesená",J134,0)</f>
        <v>0</v>
      </c>
      <c r="BH134" s="219">
        <f>IF(N134="sníž. přenesená",J134,0)</f>
        <v>0</v>
      </c>
      <c r="BI134" s="219">
        <f>IF(N134="nulová",J134,0)</f>
        <v>0</v>
      </c>
      <c r="BJ134" s="19" t="s">
        <v>83</v>
      </c>
      <c r="BK134" s="219">
        <f>ROUND(I134*H134,2)</f>
        <v>0</v>
      </c>
      <c r="BL134" s="19" t="s">
        <v>343</v>
      </c>
      <c r="BM134" s="218" t="s">
        <v>695</v>
      </c>
    </row>
    <row r="135" s="2" customFormat="1" ht="14.4" customHeight="1">
      <c r="A135" s="40"/>
      <c r="B135" s="41"/>
      <c r="C135" s="248" t="s">
        <v>481</v>
      </c>
      <c r="D135" s="248" t="s">
        <v>220</v>
      </c>
      <c r="E135" s="249" t="s">
        <v>696</v>
      </c>
      <c r="F135" s="250" t="s">
        <v>697</v>
      </c>
      <c r="G135" s="251" t="s">
        <v>346</v>
      </c>
      <c r="H135" s="252">
        <v>1</v>
      </c>
      <c r="I135" s="253"/>
      <c r="J135" s="254">
        <f>ROUND(I135*H135,2)</f>
        <v>0</v>
      </c>
      <c r="K135" s="250" t="s">
        <v>19</v>
      </c>
      <c r="L135" s="255"/>
      <c r="M135" s="256" t="s">
        <v>19</v>
      </c>
      <c r="N135" s="257" t="s">
        <v>47</v>
      </c>
      <c r="O135" s="86"/>
      <c r="P135" s="216">
        <f>O135*H135</f>
        <v>0</v>
      </c>
      <c r="Q135" s="216">
        <v>0.00124</v>
      </c>
      <c r="R135" s="216">
        <f>Q135*H135</f>
        <v>0.00124</v>
      </c>
      <c r="S135" s="216">
        <v>0</v>
      </c>
      <c r="T135" s="217">
        <f>S135*H135</f>
        <v>0</v>
      </c>
      <c r="U135" s="40"/>
      <c r="V135" s="40"/>
      <c r="W135" s="40"/>
      <c r="X135" s="40"/>
      <c r="Y135" s="40"/>
      <c r="Z135" s="40"/>
      <c r="AA135" s="40"/>
      <c r="AB135" s="40"/>
      <c r="AC135" s="40"/>
      <c r="AD135" s="40"/>
      <c r="AE135" s="40"/>
      <c r="AR135" s="218" t="s">
        <v>536</v>
      </c>
      <c r="AT135" s="218" t="s">
        <v>220</v>
      </c>
      <c r="AU135" s="218" t="s">
        <v>85</v>
      </c>
      <c r="AY135" s="19" t="s">
        <v>139</v>
      </c>
      <c r="BE135" s="219">
        <f>IF(N135="základní",J135,0)</f>
        <v>0</v>
      </c>
      <c r="BF135" s="219">
        <f>IF(N135="snížená",J135,0)</f>
        <v>0</v>
      </c>
      <c r="BG135" s="219">
        <f>IF(N135="zákl. přenesená",J135,0)</f>
        <v>0</v>
      </c>
      <c r="BH135" s="219">
        <f>IF(N135="sníž. přenesená",J135,0)</f>
        <v>0</v>
      </c>
      <c r="BI135" s="219">
        <f>IF(N135="nulová",J135,0)</f>
        <v>0</v>
      </c>
      <c r="BJ135" s="19" t="s">
        <v>83</v>
      </c>
      <c r="BK135" s="219">
        <f>ROUND(I135*H135,2)</f>
        <v>0</v>
      </c>
      <c r="BL135" s="19" t="s">
        <v>343</v>
      </c>
      <c r="BM135" s="218" t="s">
        <v>698</v>
      </c>
    </row>
    <row r="136" s="2" customFormat="1" ht="24.15" customHeight="1">
      <c r="A136" s="40"/>
      <c r="B136" s="41"/>
      <c r="C136" s="207" t="s">
        <v>485</v>
      </c>
      <c r="D136" s="207" t="s">
        <v>140</v>
      </c>
      <c r="E136" s="208" t="s">
        <v>699</v>
      </c>
      <c r="F136" s="209" t="s">
        <v>700</v>
      </c>
      <c r="G136" s="210" t="s">
        <v>217</v>
      </c>
      <c r="H136" s="211">
        <v>60</v>
      </c>
      <c r="I136" s="212"/>
      <c r="J136" s="213">
        <f>ROUND(I136*H136,2)</f>
        <v>0</v>
      </c>
      <c r="K136" s="209" t="s">
        <v>148</v>
      </c>
      <c r="L136" s="46"/>
      <c r="M136" s="214" t="s">
        <v>19</v>
      </c>
      <c r="N136" s="215" t="s">
        <v>47</v>
      </c>
      <c r="O136" s="86"/>
      <c r="P136" s="216">
        <f>O136*H136</f>
        <v>0</v>
      </c>
      <c r="Q136" s="216">
        <v>0</v>
      </c>
      <c r="R136" s="216">
        <f>Q136*H136</f>
        <v>0</v>
      </c>
      <c r="S136" s="216">
        <v>0</v>
      </c>
      <c r="T136" s="217">
        <f>S136*H136</f>
        <v>0</v>
      </c>
      <c r="U136" s="40"/>
      <c r="V136" s="40"/>
      <c r="W136" s="40"/>
      <c r="X136" s="40"/>
      <c r="Y136" s="40"/>
      <c r="Z136" s="40"/>
      <c r="AA136" s="40"/>
      <c r="AB136" s="40"/>
      <c r="AC136" s="40"/>
      <c r="AD136" s="40"/>
      <c r="AE136" s="40"/>
      <c r="AR136" s="218" t="s">
        <v>343</v>
      </c>
      <c r="AT136" s="218" t="s">
        <v>140</v>
      </c>
      <c r="AU136" s="218" t="s">
        <v>85</v>
      </c>
      <c r="AY136" s="19" t="s">
        <v>139</v>
      </c>
      <c r="BE136" s="219">
        <f>IF(N136="základní",J136,0)</f>
        <v>0</v>
      </c>
      <c r="BF136" s="219">
        <f>IF(N136="snížená",J136,0)</f>
        <v>0</v>
      </c>
      <c r="BG136" s="219">
        <f>IF(N136="zákl. přenesená",J136,0)</f>
        <v>0</v>
      </c>
      <c r="BH136" s="219">
        <f>IF(N136="sníž. přenesená",J136,0)</f>
        <v>0</v>
      </c>
      <c r="BI136" s="219">
        <f>IF(N136="nulová",J136,0)</f>
        <v>0</v>
      </c>
      <c r="BJ136" s="19" t="s">
        <v>83</v>
      </c>
      <c r="BK136" s="219">
        <f>ROUND(I136*H136,2)</f>
        <v>0</v>
      </c>
      <c r="BL136" s="19" t="s">
        <v>343</v>
      </c>
      <c r="BM136" s="218" t="s">
        <v>701</v>
      </c>
    </row>
    <row r="137" s="2" customFormat="1" ht="14.4" customHeight="1">
      <c r="A137" s="40"/>
      <c r="B137" s="41"/>
      <c r="C137" s="248" t="s">
        <v>491</v>
      </c>
      <c r="D137" s="248" t="s">
        <v>220</v>
      </c>
      <c r="E137" s="249" t="s">
        <v>702</v>
      </c>
      <c r="F137" s="250" t="s">
        <v>703</v>
      </c>
      <c r="G137" s="251" t="s">
        <v>217</v>
      </c>
      <c r="H137" s="252">
        <v>60</v>
      </c>
      <c r="I137" s="253"/>
      <c r="J137" s="254">
        <f>ROUND(I137*H137,2)</f>
        <v>0</v>
      </c>
      <c r="K137" s="250" t="s">
        <v>19</v>
      </c>
      <c r="L137" s="255"/>
      <c r="M137" s="256" t="s">
        <v>19</v>
      </c>
      <c r="N137" s="257" t="s">
        <v>47</v>
      </c>
      <c r="O137" s="86"/>
      <c r="P137" s="216">
        <f>O137*H137</f>
        <v>0</v>
      </c>
      <c r="Q137" s="216">
        <v>0</v>
      </c>
      <c r="R137" s="216">
        <f>Q137*H137</f>
        <v>0</v>
      </c>
      <c r="S137" s="216">
        <v>0</v>
      </c>
      <c r="T137" s="217">
        <f>S137*H137</f>
        <v>0</v>
      </c>
      <c r="U137" s="40"/>
      <c r="V137" s="40"/>
      <c r="W137" s="40"/>
      <c r="X137" s="40"/>
      <c r="Y137" s="40"/>
      <c r="Z137" s="40"/>
      <c r="AA137" s="40"/>
      <c r="AB137" s="40"/>
      <c r="AC137" s="40"/>
      <c r="AD137" s="40"/>
      <c r="AE137" s="40"/>
      <c r="AR137" s="218" t="s">
        <v>536</v>
      </c>
      <c r="AT137" s="218" t="s">
        <v>220</v>
      </c>
      <c r="AU137" s="218" t="s">
        <v>85</v>
      </c>
      <c r="AY137" s="19" t="s">
        <v>139</v>
      </c>
      <c r="BE137" s="219">
        <f>IF(N137="základní",J137,0)</f>
        <v>0</v>
      </c>
      <c r="BF137" s="219">
        <f>IF(N137="snížená",J137,0)</f>
        <v>0</v>
      </c>
      <c r="BG137" s="219">
        <f>IF(N137="zákl. přenesená",J137,0)</f>
        <v>0</v>
      </c>
      <c r="BH137" s="219">
        <f>IF(N137="sníž. přenesená",J137,0)</f>
        <v>0</v>
      </c>
      <c r="BI137" s="219">
        <f>IF(N137="nulová",J137,0)</f>
        <v>0</v>
      </c>
      <c r="BJ137" s="19" t="s">
        <v>83</v>
      </c>
      <c r="BK137" s="219">
        <f>ROUND(I137*H137,2)</f>
        <v>0</v>
      </c>
      <c r="BL137" s="19" t="s">
        <v>343</v>
      </c>
      <c r="BM137" s="218" t="s">
        <v>704</v>
      </c>
    </row>
    <row r="138" s="2" customFormat="1" ht="24.15" customHeight="1">
      <c r="A138" s="40"/>
      <c r="B138" s="41"/>
      <c r="C138" s="207" t="s">
        <v>497</v>
      </c>
      <c r="D138" s="207" t="s">
        <v>140</v>
      </c>
      <c r="E138" s="208" t="s">
        <v>705</v>
      </c>
      <c r="F138" s="209" t="s">
        <v>706</v>
      </c>
      <c r="G138" s="210" t="s">
        <v>346</v>
      </c>
      <c r="H138" s="211">
        <v>60</v>
      </c>
      <c r="I138" s="212"/>
      <c r="J138" s="213">
        <f>ROUND(I138*H138,2)</f>
        <v>0</v>
      </c>
      <c r="K138" s="209" t="s">
        <v>148</v>
      </c>
      <c r="L138" s="46"/>
      <c r="M138" s="214" t="s">
        <v>19</v>
      </c>
      <c r="N138" s="215" t="s">
        <v>47</v>
      </c>
      <c r="O138" s="86"/>
      <c r="P138" s="216">
        <f>O138*H138</f>
        <v>0</v>
      </c>
      <c r="Q138" s="216">
        <v>0</v>
      </c>
      <c r="R138" s="216">
        <f>Q138*H138</f>
        <v>0</v>
      </c>
      <c r="S138" s="216">
        <v>0</v>
      </c>
      <c r="T138" s="217">
        <f>S138*H138</f>
        <v>0</v>
      </c>
      <c r="U138" s="40"/>
      <c r="V138" s="40"/>
      <c r="W138" s="40"/>
      <c r="X138" s="40"/>
      <c r="Y138" s="40"/>
      <c r="Z138" s="40"/>
      <c r="AA138" s="40"/>
      <c r="AB138" s="40"/>
      <c r="AC138" s="40"/>
      <c r="AD138" s="40"/>
      <c r="AE138" s="40"/>
      <c r="AR138" s="218" t="s">
        <v>343</v>
      </c>
      <c r="AT138" s="218" t="s">
        <v>140</v>
      </c>
      <c r="AU138" s="218" t="s">
        <v>85</v>
      </c>
      <c r="AY138" s="19" t="s">
        <v>139</v>
      </c>
      <c r="BE138" s="219">
        <f>IF(N138="základní",J138,0)</f>
        <v>0</v>
      </c>
      <c r="BF138" s="219">
        <f>IF(N138="snížená",J138,0)</f>
        <v>0</v>
      </c>
      <c r="BG138" s="219">
        <f>IF(N138="zákl. přenesená",J138,0)</f>
        <v>0</v>
      </c>
      <c r="BH138" s="219">
        <f>IF(N138="sníž. přenesená",J138,0)</f>
        <v>0</v>
      </c>
      <c r="BI138" s="219">
        <f>IF(N138="nulová",J138,0)</f>
        <v>0</v>
      </c>
      <c r="BJ138" s="19" t="s">
        <v>83</v>
      </c>
      <c r="BK138" s="219">
        <f>ROUND(I138*H138,2)</f>
        <v>0</v>
      </c>
      <c r="BL138" s="19" t="s">
        <v>343</v>
      </c>
      <c r="BM138" s="218" t="s">
        <v>707</v>
      </c>
    </row>
    <row r="139" s="2" customFormat="1" ht="14.4" customHeight="1">
      <c r="A139" s="40"/>
      <c r="B139" s="41"/>
      <c r="C139" s="248" t="s">
        <v>503</v>
      </c>
      <c r="D139" s="248" t="s">
        <v>220</v>
      </c>
      <c r="E139" s="249" t="s">
        <v>708</v>
      </c>
      <c r="F139" s="250" t="s">
        <v>709</v>
      </c>
      <c r="G139" s="251" t="s">
        <v>346</v>
      </c>
      <c r="H139" s="252">
        <v>60</v>
      </c>
      <c r="I139" s="253"/>
      <c r="J139" s="254">
        <f>ROUND(I139*H139,2)</f>
        <v>0</v>
      </c>
      <c r="K139" s="250" t="s">
        <v>19</v>
      </c>
      <c r="L139" s="255"/>
      <c r="M139" s="256" t="s">
        <v>19</v>
      </c>
      <c r="N139" s="257" t="s">
        <v>47</v>
      </c>
      <c r="O139" s="86"/>
      <c r="P139" s="216">
        <f>O139*H139</f>
        <v>0</v>
      </c>
      <c r="Q139" s="216">
        <v>3.0000000000000001E-05</v>
      </c>
      <c r="R139" s="216">
        <f>Q139*H139</f>
        <v>0.0018</v>
      </c>
      <c r="S139" s="216">
        <v>0</v>
      </c>
      <c r="T139" s="217">
        <f>S139*H139</f>
        <v>0</v>
      </c>
      <c r="U139" s="40"/>
      <c r="V139" s="40"/>
      <c r="W139" s="40"/>
      <c r="X139" s="40"/>
      <c r="Y139" s="40"/>
      <c r="Z139" s="40"/>
      <c r="AA139" s="40"/>
      <c r="AB139" s="40"/>
      <c r="AC139" s="40"/>
      <c r="AD139" s="40"/>
      <c r="AE139" s="40"/>
      <c r="AR139" s="218" t="s">
        <v>536</v>
      </c>
      <c r="AT139" s="218" t="s">
        <v>220</v>
      </c>
      <c r="AU139" s="218" t="s">
        <v>85</v>
      </c>
      <c r="AY139" s="19" t="s">
        <v>139</v>
      </c>
      <c r="BE139" s="219">
        <f>IF(N139="základní",J139,0)</f>
        <v>0</v>
      </c>
      <c r="BF139" s="219">
        <f>IF(N139="snížená",J139,0)</f>
        <v>0</v>
      </c>
      <c r="BG139" s="219">
        <f>IF(N139="zákl. přenesená",J139,0)</f>
        <v>0</v>
      </c>
      <c r="BH139" s="219">
        <f>IF(N139="sníž. přenesená",J139,0)</f>
        <v>0</v>
      </c>
      <c r="BI139" s="219">
        <f>IF(N139="nulová",J139,0)</f>
        <v>0</v>
      </c>
      <c r="BJ139" s="19" t="s">
        <v>83</v>
      </c>
      <c r="BK139" s="219">
        <f>ROUND(I139*H139,2)</f>
        <v>0</v>
      </c>
      <c r="BL139" s="19" t="s">
        <v>343</v>
      </c>
      <c r="BM139" s="218" t="s">
        <v>710</v>
      </c>
    </row>
    <row r="140" s="2" customFormat="1" ht="14.4" customHeight="1">
      <c r="A140" s="40"/>
      <c r="B140" s="41"/>
      <c r="C140" s="207" t="s">
        <v>508</v>
      </c>
      <c r="D140" s="207" t="s">
        <v>140</v>
      </c>
      <c r="E140" s="208" t="s">
        <v>711</v>
      </c>
      <c r="F140" s="209" t="s">
        <v>712</v>
      </c>
      <c r="G140" s="210" t="s">
        <v>346</v>
      </c>
      <c r="H140" s="211">
        <v>3</v>
      </c>
      <c r="I140" s="212"/>
      <c r="J140" s="213">
        <f>ROUND(I140*H140,2)</f>
        <v>0</v>
      </c>
      <c r="K140" s="209" t="s">
        <v>148</v>
      </c>
      <c r="L140" s="46"/>
      <c r="M140" s="214" t="s">
        <v>19</v>
      </c>
      <c r="N140" s="215" t="s">
        <v>47</v>
      </c>
      <c r="O140" s="86"/>
      <c r="P140" s="216">
        <f>O140*H140</f>
        <v>0</v>
      </c>
      <c r="Q140" s="216">
        <v>0</v>
      </c>
      <c r="R140" s="216">
        <f>Q140*H140</f>
        <v>0</v>
      </c>
      <c r="S140" s="216">
        <v>0</v>
      </c>
      <c r="T140" s="217">
        <f>S140*H140</f>
        <v>0</v>
      </c>
      <c r="U140" s="40"/>
      <c r="V140" s="40"/>
      <c r="W140" s="40"/>
      <c r="X140" s="40"/>
      <c r="Y140" s="40"/>
      <c r="Z140" s="40"/>
      <c r="AA140" s="40"/>
      <c r="AB140" s="40"/>
      <c r="AC140" s="40"/>
      <c r="AD140" s="40"/>
      <c r="AE140" s="40"/>
      <c r="AR140" s="218" t="s">
        <v>343</v>
      </c>
      <c r="AT140" s="218" t="s">
        <v>140</v>
      </c>
      <c r="AU140" s="218" t="s">
        <v>85</v>
      </c>
      <c r="AY140" s="19" t="s">
        <v>139</v>
      </c>
      <c r="BE140" s="219">
        <f>IF(N140="základní",J140,0)</f>
        <v>0</v>
      </c>
      <c r="BF140" s="219">
        <f>IF(N140="snížená",J140,0)</f>
        <v>0</v>
      </c>
      <c r="BG140" s="219">
        <f>IF(N140="zákl. přenesená",J140,0)</f>
        <v>0</v>
      </c>
      <c r="BH140" s="219">
        <f>IF(N140="sníž. přenesená",J140,0)</f>
        <v>0</v>
      </c>
      <c r="BI140" s="219">
        <f>IF(N140="nulová",J140,0)</f>
        <v>0</v>
      </c>
      <c r="BJ140" s="19" t="s">
        <v>83</v>
      </c>
      <c r="BK140" s="219">
        <f>ROUND(I140*H140,2)</f>
        <v>0</v>
      </c>
      <c r="BL140" s="19" t="s">
        <v>343</v>
      </c>
      <c r="BM140" s="218" t="s">
        <v>713</v>
      </c>
    </row>
    <row r="141" s="13" customFormat="1">
      <c r="A141" s="13"/>
      <c r="B141" s="237"/>
      <c r="C141" s="238"/>
      <c r="D141" s="232" t="s">
        <v>192</v>
      </c>
      <c r="E141" s="239" t="s">
        <v>19</v>
      </c>
      <c r="F141" s="240" t="s">
        <v>714</v>
      </c>
      <c r="G141" s="238"/>
      <c r="H141" s="241">
        <v>3</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192</v>
      </c>
      <c r="AU141" s="247" t="s">
        <v>85</v>
      </c>
      <c r="AV141" s="13" t="s">
        <v>85</v>
      </c>
      <c r="AW141" s="13" t="s">
        <v>35</v>
      </c>
      <c r="AX141" s="13" t="s">
        <v>83</v>
      </c>
      <c r="AY141" s="247" t="s">
        <v>139</v>
      </c>
    </row>
    <row r="142" s="2" customFormat="1" ht="14.4" customHeight="1">
      <c r="A142" s="40"/>
      <c r="B142" s="41"/>
      <c r="C142" s="248" t="s">
        <v>513</v>
      </c>
      <c r="D142" s="248" t="s">
        <v>220</v>
      </c>
      <c r="E142" s="249" t="s">
        <v>715</v>
      </c>
      <c r="F142" s="250" t="s">
        <v>716</v>
      </c>
      <c r="G142" s="251" t="s">
        <v>346</v>
      </c>
      <c r="H142" s="252">
        <v>3</v>
      </c>
      <c r="I142" s="253"/>
      <c r="J142" s="254">
        <f>ROUND(I142*H142,2)</f>
        <v>0</v>
      </c>
      <c r="K142" s="250" t="s">
        <v>148</v>
      </c>
      <c r="L142" s="255"/>
      <c r="M142" s="256" t="s">
        <v>19</v>
      </c>
      <c r="N142" s="257" t="s">
        <v>47</v>
      </c>
      <c r="O142" s="86"/>
      <c r="P142" s="216">
        <f>O142*H142</f>
        <v>0</v>
      </c>
      <c r="Q142" s="216">
        <v>3.0000000000000001E-05</v>
      </c>
      <c r="R142" s="216">
        <f>Q142*H142</f>
        <v>9.0000000000000006E-05</v>
      </c>
      <c r="S142" s="216">
        <v>0</v>
      </c>
      <c r="T142" s="217">
        <f>S142*H142</f>
        <v>0</v>
      </c>
      <c r="U142" s="40"/>
      <c r="V142" s="40"/>
      <c r="W142" s="40"/>
      <c r="X142" s="40"/>
      <c r="Y142" s="40"/>
      <c r="Z142" s="40"/>
      <c r="AA142" s="40"/>
      <c r="AB142" s="40"/>
      <c r="AC142" s="40"/>
      <c r="AD142" s="40"/>
      <c r="AE142" s="40"/>
      <c r="AR142" s="218" t="s">
        <v>536</v>
      </c>
      <c r="AT142" s="218" t="s">
        <v>220</v>
      </c>
      <c r="AU142" s="218" t="s">
        <v>85</v>
      </c>
      <c r="AY142" s="19" t="s">
        <v>139</v>
      </c>
      <c r="BE142" s="219">
        <f>IF(N142="základní",J142,0)</f>
        <v>0</v>
      </c>
      <c r="BF142" s="219">
        <f>IF(N142="snížená",J142,0)</f>
        <v>0</v>
      </c>
      <c r="BG142" s="219">
        <f>IF(N142="zákl. přenesená",J142,0)</f>
        <v>0</v>
      </c>
      <c r="BH142" s="219">
        <f>IF(N142="sníž. přenesená",J142,0)</f>
        <v>0</v>
      </c>
      <c r="BI142" s="219">
        <f>IF(N142="nulová",J142,0)</f>
        <v>0</v>
      </c>
      <c r="BJ142" s="19" t="s">
        <v>83</v>
      </c>
      <c r="BK142" s="219">
        <f>ROUND(I142*H142,2)</f>
        <v>0</v>
      </c>
      <c r="BL142" s="19" t="s">
        <v>343</v>
      </c>
      <c r="BM142" s="218" t="s">
        <v>717</v>
      </c>
    </row>
    <row r="143" s="2" customFormat="1" ht="14.4" customHeight="1">
      <c r="A143" s="40"/>
      <c r="B143" s="41"/>
      <c r="C143" s="248" t="s">
        <v>517</v>
      </c>
      <c r="D143" s="248" t="s">
        <v>220</v>
      </c>
      <c r="E143" s="249" t="s">
        <v>718</v>
      </c>
      <c r="F143" s="250" t="s">
        <v>719</v>
      </c>
      <c r="G143" s="251" t="s">
        <v>346</v>
      </c>
      <c r="H143" s="252">
        <v>3</v>
      </c>
      <c r="I143" s="253"/>
      <c r="J143" s="254">
        <f>ROUND(I143*H143,2)</f>
        <v>0</v>
      </c>
      <c r="K143" s="250" t="s">
        <v>148</v>
      </c>
      <c r="L143" s="255"/>
      <c r="M143" s="256" t="s">
        <v>19</v>
      </c>
      <c r="N143" s="257" t="s">
        <v>47</v>
      </c>
      <c r="O143" s="86"/>
      <c r="P143" s="216">
        <f>O143*H143</f>
        <v>0</v>
      </c>
      <c r="Q143" s="216">
        <v>0.00020000000000000001</v>
      </c>
      <c r="R143" s="216">
        <f>Q143*H143</f>
        <v>0.00060000000000000006</v>
      </c>
      <c r="S143" s="216">
        <v>0</v>
      </c>
      <c r="T143" s="217">
        <f>S143*H143</f>
        <v>0</v>
      </c>
      <c r="U143" s="40"/>
      <c r="V143" s="40"/>
      <c r="W143" s="40"/>
      <c r="X143" s="40"/>
      <c r="Y143" s="40"/>
      <c r="Z143" s="40"/>
      <c r="AA143" s="40"/>
      <c r="AB143" s="40"/>
      <c r="AC143" s="40"/>
      <c r="AD143" s="40"/>
      <c r="AE143" s="40"/>
      <c r="AR143" s="218" t="s">
        <v>536</v>
      </c>
      <c r="AT143" s="218" t="s">
        <v>220</v>
      </c>
      <c r="AU143" s="218" t="s">
        <v>85</v>
      </c>
      <c r="AY143" s="19" t="s">
        <v>139</v>
      </c>
      <c r="BE143" s="219">
        <f>IF(N143="základní",J143,0)</f>
        <v>0</v>
      </c>
      <c r="BF143" s="219">
        <f>IF(N143="snížená",J143,0)</f>
        <v>0</v>
      </c>
      <c r="BG143" s="219">
        <f>IF(N143="zákl. přenesená",J143,0)</f>
        <v>0</v>
      </c>
      <c r="BH143" s="219">
        <f>IF(N143="sníž. přenesená",J143,0)</f>
        <v>0</v>
      </c>
      <c r="BI143" s="219">
        <f>IF(N143="nulová",J143,0)</f>
        <v>0</v>
      </c>
      <c r="BJ143" s="19" t="s">
        <v>83</v>
      </c>
      <c r="BK143" s="219">
        <f>ROUND(I143*H143,2)</f>
        <v>0</v>
      </c>
      <c r="BL143" s="19" t="s">
        <v>343</v>
      </c>
      <c r="BM143" s="218" t="s">
        <v>720</v>
      </c>
    </row>
    <row r="144" s="2" customFormat="1" ht="24.15" customHeight="1">
      <c r="A144" s="40"/>
      <c r="B144" s="41"/>
      <c r="C144" s="207" t="s">
        <v>521</v>
      </c>
      <c r="D144" s="207" t="s">
        <v>140</v>
      </c>
      <c r="E144" s="208" t="s">
        <v>721</v>
      </c>
      <c r="F144" s="209" t="s">
        <v>722</v>
      </c>
      <c r="G144" s="210" t="s">
        <v>217</v>
      </c>
      <c r="H144" s="211">
        <v>60</v>
      </c>
      <c r="I144" s="212"/>
      <c r="J144" s="213">
        <f>ROUND(I144*H144,2)</f>
        <v>0</v>
      </c>
      <c r="K144" s="209" t="s">
        <v>148</v>
      </c>
      <c r="L144" s="46"/>
      <c r="M144" s="214" t="s">
        <v>19</v>
      </c>
      <c r="N144" s="215" t="s">
        <v>47</v>
      </c>
      <c r="O144" s="86"/>
      <c r="P144" s="216">
        <f>O144*H144</f>
        <v>0</v>
      </c>
      <c r="Q144" s="216">
        <v>0</v>
      </c>
      <c r="R144" s="216">
        <f>Q144*H144</f>
        <v>0</v>
      </c>
      <c r="S144" s="216">
        <v>0</v>
      </c>
      <c r="T144" s="217">
        <f>S144*H144</f>
        <v>0</v>
      </c>
      <c r="U144" s="40"/>
      <c r="V144" s="40"/>
      <c r="W144" s="40"/>
      <c r="X144" s="40"/>
      <c r="Y144" s="40"/>
      <c r="Z144" s="40"/>
      <c r="AA144" s="40"/>
      <c r="AB144" s="40"/>
      <c r="AC144" s="40"/>
      <c r="AD144" s="40"/>
      <c r="AE144" s="40"/>
      <c r="AR144" s="218" t="s">
        <v>343</v>
      </c>
      <c r="AT144" s="218" t="s">
        <v>140</v>
      </c>
      <c r="AU144" s="218" t="s">
        <v>85</v>
      </c>
      <c r="AY144" s="19" t="s">
        <v>139</v>
      </c>
      <c r="BE144" s="219">
        <f>IF(N144="základní",J144,0)</f>
        <v>0</v>
      </c>
      <c r="BF144" s="219">
        <f>IF(N144="snížená",J144,0)</f>
        <v>0</v>
      </c>
      <c r="BG144" s="219">
        <f>IF(N144="zákl. přenesená",J144,0)</f>
        <v>0</v>
      </c>
      <c r="BH144" s="219">
        <f>IF(N144="sníž. přenesená",J144,0)</f>
        <v>0</v>
      </c>
      <c r="BI144" s="219">
        <f>IF(N144="nulová",J144,0)</f>
        <v>0</v>
      </c>
      <c r="BJ144" s="19" t="s">
        <v>83</v>
      </c>
      <c r="BK144" s="219">
        <f>ROUND(I144*H144,2)</f>
        <v>0</v>
      </c>
      <c r="BL144" s="19" t="s">
        <v>343</v>
      </c>
      <c r="BM144" s="218" t="s">
        <v>723</v>
      </c>
    </row>
    <row r="145" s="2" customFormat="1" ht="14.4" customHeight="1">
      <c r="A145" s="40"/>
      <c r="B145" s="41"/>
      <c r="C145" s="248" t="s">
        <v>531</v>
      </c>
      <c r="D145" s="248" t="s">
        <v>220</v>
      </c>
      <c r="E145" s="249" t="s">
        <v>724</v>
      </c>
      <c r="F145" s="250" t="s">
        <v>725</v>
      </c>
      <c r="G145" s="251" t="s">
        <v>598</v>
      </c>
      <c r="H145" s="252">
        <v>63</v>
      </c>
      <c r="I145" s="253"/>
      <c r="J145" s="254">
        <f>ROUND(I145*H145,2)</f>
        <v>0</v>
      </c>
      <c r="K145" s="250" t="s">
        <v>148</v>
      </c>
      <c r="L145" s="255"/>
      <c r="M145" s="256" t="s">
        <v>19</v>
      </c>
      <c r="N145" s="257" t="s">
        <v>47</v>
      </c>
      <c r="O145" s="86"/>
      <c r="P145" s="216">
        <f>O145*H145</f>
        <v>0</v>
      </c>
      <c r="Q145" s="216">
        <v>0.001</v>
      </c>
      <c r="R145" s="216">
        <f>Q145*H145</f>
        <v>0.063</v>
      </c>
      <c r="S145" s="216">
        <v>0</v>
      </c>
      <c r="T145" s="217">
        <f>S145*H145</f>
        <v>0</v>
      </c>
      <c r="U145" s="40"/>
      <c r="V145" s="40"/>
      <c r="W145" s="40"/>
      <c r="X145" s="40"/>
      <c r="Y145" s="40"/>
      <c r="Z145" s="40"/>
      <c r="AA145" s="40"/>
      <c r="AB145" s="40"/>
      <c r="AC145" s="40"/>
      <c r="AD145" s="40"/>
      <c r="AE145" s="40"/>
      <c r="AR145" s="218" t="s">
        <v>536</v>
      </c>
      <c r="AT145" s="218" t="s">
        <v>220</v>
      </c>
      <c r="AU145" s="218" t="s">
        <v>85</v>
      </c>
      <c r="AY145" s="19" t="s">
        <v>139</v>
      </c>
      <c r="BE145" s="219">
        <f>IF(N145="základní",J145,0)</f>
        <v>0</v>
      </c>
      <c r="BF145" s="219">
        <f>IF(N145="snížená",J145,0)</f>
        <v>0</v>
      </c>
      <c r="BG145" s="219">
        <f>IF(N145="zákl. přenesená",J145,0)</f>
        <v>0</v>
      </c>
      <c r="BH145" s="219">
        <f>IF(N145="sníž. přenesená",J145,0)</f>
        <v>0</v>
      </c>
      <c r="BI145" s="219">
        <f>IF(N145="nulová",J145,0)</f>
        <v>0</v>
      </c>
      <c r="BJ145" s="19" t="s">
        <v>83</v>
      </c>
      <c r="BK145" s="219">
        <f>ROUND(I145*H145,2)</f>
        <v>0</v>
      </c>
      <c r="BL145" s="19" t="s">
        <v>343</v>
      </c>
      <c r="BM145" s="218" t="s">
        <v>726</v>
      </c>
    </row>
    <row r="146" s="13" customFormat="1">
      <c r="A146" s="13"/>
      <c r="B146" s="237"/>
      <c r="C146" s="238"/>
      <c r="D146" s="232" t="s">
        <v>192</v>
      </c>
      <c r="E146" s="238"/>
      <c r="F146" s="240" t="s">
        <v>727</v>
      </c>
      <c r="G146" s="238"/>
      <c r="H146" s="241">
        <v>63</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192</v>
      </c>
      <c r="AU146" s="247" t="s">
        <v>85</v>
      </c>
      <c r="AV146" s="13" t="s">
        <v>85</v>
      </c>
      <c r="AW146" s="13" t="s">
        <v>4</v>
      </c>
      <c r="AX146" s="13" t="s">
        <v>83</v>
      </c>
      <c r="AY146" s="247" t="s">
        <v>139</v>
      </c>
    </row>
    <row r="147" s="2" customFormat="1" ht="14.4" customHeight="1">
      <c r="A147" s="40"/>
      <c r="B147" s="41"/>
      <c r="C147" s="207" t="s">
        <v>536</v>
      </c>
      <c r="D147" s="207" t="s">
        <v>140</v>
      </c>
      <c r="E147" s="208" t="s">
        <v>728</v>
      </c>
      <c r="F147" s="209" t="s">
        <v>729</v>
      </c>
      <c r="G147" s="210" t="s">
        <v>346</v>
      </c>
      <c r="H147" s="211">
        <v>40</v>
      </c>
      <c r="I147" s="212"/>
      <c r="J147" s="213">
        <f>ROUND(I147*H147,2)</f>
        <v>0</v>
      </c>
      <c r="K147" s="209" t="s">
        <v>148</v>
      </c>
      <c r="L147" s="46"/>
      <c r="M147" s="214" t="s">
        <v>19</v>
      </c>
      <c r="N147" s="215" t="s">
        <v>47</v>
      </c>
      <c r="O147" s="86"/>
      <c r="P147" s="216">
        <f>O147*H147</f>
        <v>0</v>
      </c>
      <c r="Q147" s="216">
        <v>0</v>
      </c>
      <c r="R147" s="216">
        <f>Q147*H147</f>
        <v>0</v>
      </c>
      <c r="S147" s="216">
        <v>0</v>
      </c>
      <c r="T147" s="217">
        <f>S147*H147</f>
        <v>0</v>
      </c>
      <c r="U147" s="40"/>
      <c r="V147" s="40"/>
      <c r="W147" s="40"/>
      <c r="X147" s="40"/>
      <c r="Y147" s="40"/>
      <c r="Z147" s="40"/>
      <c r="AA147" s="40"/>
      <c r="AB147" s="40"/>
      <c r="AC147" s="40"/>
      <c r="AD147" s="40"/>
      <c r="AE147" s="40"/>
      <c r="AR147" s="218" t="s">
        <v>343</v>
      </c>
      <c r="AT147" s="218" t="s">
        <v>140</v>
      </c>
      <c r="AU147" s="218" t="s">
        <v>85</v>
      </c>
      <c r="AY147" s="19" t="s">
        <v>139</v>
      </c>
      <c r="BE147" s="219">
        <f>IF(N147="základní",J147,0)</f>
        <v>0</v>
      </c>
      <c r="BF147" s="219">
        <f>IF(N147="snížená",J147,0)</f>
        <v>0</v>
      </c>
      <c r="BG147" s="219">
        <f>IF(N147="zákl. přenesená",J147,0)</f>
        <v>0</v>
      </c>
      <c r="BH147" s="219">
        <f>IF(N147="sníž. přenesená",J147,0)</f>
        <v>0</v>
      </c>
      <c r="BI147" s="219">
        <f>IF(N147="nulová",J147,0)</f>
        <v>0</v>
      </c>
      <c r="BJ147" s="19" t="s">
        <v>83</v>
      </c>
      <c r="BK147" s="219">
        <f>ROUND(I147*H147,2)</f>
        <v>0</v>
      </c>
      <c r="BL147" s="19" t="s">
        <v>343</v>
      </c>
      <c r="BM147" s="218" t="s">
        <v>730</v>
      </c>
    </row>
    <row r="148" s="2" customFormat="1">
      <c r="A148" s="40"/>
      <c r="B148" s="41"/>
      <c r="C148" s="42"/>
      <c r="D148" s="232" t="s">
        <v>186</v>
      </c>
      <c r="E148" s="42"/>
      <c r="F148" s="233" t="s">
        <v>731</v>
      </c>
      <c r="G148" s="42"/>
      <c r="H148" s="42"/>
      <c r="I148" s="234"/>
      <c r="J148" s="42"/>
      <c r="K148" s="42"/>
      <c r="L148" s="46"/>
      <c r="M148" s="235"/>
      <c r="N148" s="236"/>
      <c r="O148" s="86"/>
      <c r="P148" s="86"/>
      <c r="Q148" s="86"/>
      <c r="R148" s="86"/>
      <c r="S148" s="86"/>
      <c r="T148" s="87"/>
      <c r="U148" s="40"/>
      <c r="V148" s="40"/>
      <c r="W148" s="40"/>
      <c r="X148" s="40"/>
      <c r="Y148" s="40"/>
      <c r="Z148" s="40"/>
      <c r="AA148" s="40"/>
      <c r="AB148" s="40"/>
      <c r="AC148" s="40"/>
      <c r="AD148" s="40"/>
      <c r="AE148" s="40"/>
      <c r="AT148" s="19" t="s">
        <v>186</v>
      </c>
      <c r="AU148" s="19" t="s">
        <v>85</v>
      </c>
    </row>
    <row r="149" s="2" customFormat="1" ht="14.4" customHeight="1">
      <c r="A149" s="40"/>
      <c r="B149" s="41"/>
      <c r="C149" s="248" t="s">
        <v>540</v>
      </c>
      <c r="D149" s="248" t="s">
        <v>220</v>
      </c>
      <c r="E149" s="249" t="s">
        <v>732</v>
      </c>
      <c r="F149" s="250" t="s">
        <v>733</v>
      </c>
      <c r="G149" s="251" t="s">
        <v>346</v>
      </c>
      <c r="H149" s="252">
        <v>40</v>
      </c>
      <c r="I149" s="253"/>
      <c r="J149" s="254">
        <f>ROUND(I149*H149,2)</f>
        <v>0</v>
      </c>
      <c r="K149" s="250" t="s">
        <v>148</v>
      </c>
      <c r="L149" s="255"/>
      <c r="M149" s="256" t="s">
        <v>19</v>
      </c>
      <c r="N149" s="257" t="s">
        <v>47</v>
      </c>
      <c r="O149" s="86"/>
      <c r="P149" s="216">
        <f>O149*H149</f>
        <v>0</v>
      </c>
      <c r="Q149" s="216">
        <v>0.00025999999999999998</v>
      </c>
      <c r="R149" s="216">
        <f>Q149*H149</f>
        <v>0.0104</v>
      </c>
      <c r="S149" s="216">
        <v>0</v>
      </c>
      <c r="T149" s="217">
        <f>S149*H149</f>
        <v>0</v>
      </c>
      <c r="U149" s="40"/>
      <c r="V149" s="40"/>
      <c r="W149" s="40"/>
      <c r="X149" s="40"/>
      <c r="Y149" s="40"/>
      <c r="Z149" s="40"/>
      <c r="AA149" s="40"/>
      <c r="AB149" s="40"/>
      <c r="AC149" s="40"/>
      <c r="AD149" s="40"/>
      <c r="AE149" s="40"/>
      <c r="AR149" s="218" t="s">
        <v>536</v>
      </c>
      <c r="AT149" s="218" t="s">
        <v>220</v>
      </c>
      <c r="AU149" s="218" t="s">
        <v>85</v>
      </c>
      <c r="AY149" s="19" t="s">
        <v>139</v>
      </c>
      <c r="BE149" s="219">
        <f>IF(N149="základní",J149,0)</f>
        <v>0</v>
      </c>
      <c r="BF149" s="219">
        <f>IF(N149="snížená",J149,0)</f>
        <v>0</v>
      </c>
      <c r="BG149" s="219">
        <f>IF(N149="zákl. přenesená",J149,0)</f>
        <v>0</v>
      </c>
      <c r="BH149" s="219">
        <f>IF(N149="sníž. přenesená",J149,0)</f>
        <v>0</v>
      </c>
      <c r="BI149" s="219">
        <f>IF(N149="nulová",J149,0)</f>
        <v>0</v>
      </c>
      <c r="BJ149" s="19" t="s">
        <v>83</v>
      </c>
      <c r="BK149" s="219">
        <f>ROUND(I149*H149,2)</f>
        <v>0</v>
      </c>
      <c r="BL149" s="19" t="s">
        <v>343</v>
      </c>
      <c r="BM149" s="218" t="s">
        <v>734</v>
      </c>
    </row>
    <row r="150" s="2" customFormat="1" ht="24.15" customHeight="1">
      <c r="A150" s="40"/>
      <c r="B150" s="41"/>
      <c r="C150" s="207" t="s">
        <v>546</v>
      </c>
      <c r="D150" s="207" t="s">
        <v>140</v>
      </c>
      <c r="E150" s="208" t="s">
        <v>735</v>
      </c>
      <c r="F150" s="209" t="s">
        <v>736</v>
      </c>
      <c r="G150" s="210" t="s">
        <v>346</v>
      </c>
      <c r="H150" s="211">
        <v>1</v>
      </c>
      <c r="I150" s="212"/>
      <c r="J150" s="213">
        <f>ROUND(I150*H150,2)</f>
        <v>0</v>
      </c>
      <c r="K150" s="209" t="s">
        <v>148</v>
      </c>
      <c r="L150" s="46"/>
      <c r="M150" s="214" t="s">
        <v>19</v>
      </c>
      <c r="N150" s="215" t="s">
        <v>47</v>
      </c>
      <c r="O150" s="86"/>
      <c r="P150" s="216">
        <f>O150*H150</f>
        <v>0</v>
      </c>
      <c r="Q150" s="216">
        <v>0</v>
      </c>
      <c r="R150" s="216">
        <f>Q150*H150</f>
        <v>0</v>
      </c>
      <c r="S150" s="216">
        <v>0</v>
      </c>
      <c r="T150" s="217">
        <f>S150*H150</f>
        <v>0</v>
      </c>
      <c r="U150" s="40"/>
      <c r="V150" s="40"/>
      <c r="W150" s="40"/>
      <c r="X150" s="40"/>
      <c r="Y150" s="40"/>
      <c r="Z150" s="40"/>
      <c r="AA150" s="40"/>
      <c r="AB150" s="40"/>
      <c r="AC150" s="40"/>
      <c r="AD150" s="40"/>
      <c r="AE150" s="40"/>
      <c r="AR150" s="218" t="s">
        <v>343</v>
      </c>
      <c r="AT150" s="218" t="s">
        <v>140</v>
      </c>
      <c r="AU150" s="218" t="s">
        <v>85</v>
      </c>
      <c r="AY150" s="19" t="s">
        <v>139</v>
      </c>
      <c r="BE150" s="219">
        <f>IF(N150="základní",J150,0)</f>
        <v>0</v>
      </c>
      <c r="BF150" s="219">
        <f>IF(N150="snížená",J150,0)</f>
        <v>0</v>
      </c>
      <c r="BG150" s="219">
        <f>IF(N150="zákl. přenesená",J150,0)</f>
        <v>0</v>
      </c>
      <c r="BH150" s="219">
        <f>IF(N150="sníž. přenesená",J150,0)</f>
        <v>0</v>
      </c>
      <c r="BI150" s="219">
        <f>IF(N150="nulová",J150,0)</f>
        <v>0</v>
      </c>
      <c r="BJ150" s="19" t="s">
        <v>83</v>
      </c>
      <c r="BK150" s="219">
        <f>ROUND(I150*H150,2)</f>
        <v>0</v>
      </c>
      <c r="BL150" s="19" t="s">
        <v>343</v>
      </c>
      <c r="BM150" s="218" t="s">
        <v>737</v>
      </c>
    </row>
    <row r="151" s="2" customFormat="1">
      <c r="A151" s="40"/>
      <c r="B151" s="41"/>
      <c r="C151" s="42"/>
      <c r="D151" s="232" t="s">
        <v>186</v>
      </c>
      <c r="E151" s="42"/>
      <c r="F151" s="233" t="s">
        <v>738</v>
      </c>
      <c r="G151" s="42"/>
      <c r="H151" s="42"/>
      <c r="I151" s="234"/>
      <c r="J151" s="42"/>
      <c r="K151" s="42"/>
      <c r="L151" s="46"/>
      <c r="M151" s="235"/>
      <c r="N151" s="236"/>
      <c r="O151" s="86"/>
      <c r="P151" s="86"/>
      <c r="Q151" s="86"/>
      <c r="R151" s="86"/>
      <c r="S151" s="86"/>
      <c r="T151" s="87"/>
      <c r="U151" s="40"/>
      <c r="V151" s="40"/>
      <c r="W151" s="40"/>
      <c r="X151" s="40"/>
      <c r="Y151" s="40"/>
      <c r="Z151" s="40"/>
      <c r="AA151" s="40"/>
      <c r="AB151" s="40"/>
      <c r="AC151" s="40"/>
      <c r="AD151" s="40"/>
      <c r="AE151" s="40"/>
      <c r="AT151" s="19" t="s">
        <v>186</v>
      </c>
      <c r="AU151" s="19" t="s">
        <v>85</v>
      </c>
    </row>
    <row r="152" s="2" customFormat="1" ht="14.4" customHeight="1">
      <c r="A152" s="40"/>
      <c r="B152" s="41"/>
      <c r="C152" s="248" t="s">
        <v>550</v>
      </c>
      <c r="D152" s="248" t="s">
        <v>220</v>
      </c>
      <c r="E152" s="249" t="s">
        <v>739</v>
      </c>
      <c r="F152" s="250" t="s">
        <v>740</v>
      </c>
      <c r="G152" s="251" t="s">
        <v>143</v>
      </c>
      <c r="H152" s="252">
        <v>1</v>
      </c>
      <c r="I152" s="253"/>
      <c r="J152" s="254">
        <f>ROUND(I152*H152,2)</f>
        <v>0</v>
      </c>
      <c r="K152" s="250" t="s">
        <v>19</v>
      </c>
      <c r="L152" s="255"/>
      <c r="M152" s="256" t="s">
        <v>19</v>
      </c>
      <c r="N152" s="257" t="s">
        <v>47</v>
      </c>
      <c r="O152" s="86"/>
      <c r="P152" s="216">
        <f>O152*H152</f>
        <v>0</v>
      </c>
      <c r="Q152" s="216">
        <v>0.00010000000000000001</v>
      </c>
      <c r="R152" s="216">
        <f>Q152*H152</f>
        <v>0.00010000000000000001</v>
      </c>
      <c r="S152" s="216">
        <v>0</v>
      </c>
      <c r="T152" s="217">
        <f>S152*H152</f>
        <v>0</v>
      </c>
      <c r="U152" s="40"/>
      <c r="V152" s="40"/>
      <c r="W152" s="40"/>
      <c r="X152" s="40"/>
      <c r="Y152" s="40"/>
      <c r="Z152" s="40"/>
      <c r="AA152" s="40"/>
      <c r="AB152" s="40"/>
      <c r="AC152" s="40"/>
      <c r="AD152" s="40"/>
      <c r="AE152" s="40"/>
      <c r="AR152" s="218" t="s">
        <v>536</v>
      </c>
      <c r="AT152" s="218" t="s">
        <v>220</v>
      </c>
      <c r="AU152" s="218" t="s">
        <v>85</v>
      </c>
      <c r="AY152" s="19" t="s">
        <v>139</v>
      </c>
      <c r="BE152" s="219">
        <f>IF(N152="základní",J152,0)</f>
        <v>0</v>
      </c>
      <c r="BF152" s="219">
        <f>IF(N152="snížená",J152,0)</f>
        <v>0</v>
      </c>
      <c r="BG152" s="219">
        <f>IF(N152="zákl. přenesená",J152,0)</f>
        <v>0</v>
      </c>
      <c r="BH152" s="219">
        <f>IF(N152="sníž. přenesená",J152,0)</f>
        <v>0</v>
      </c>
      <c r="BI152" s="219">
        <f>IF(N152="nulová",J152,0)</f>
        <v>0</v>
      </c>
      <c r="BJ152" s="19" t="s">
        <v>83</v>
      </c>
      <c r="BK152" s="219">
        <f>ROUND(I152*H152,2)</f>
        <v>0</v>
      </c>
      <c r="BL152" s="19" t="s">
        <v>343</v>
      </c>
      <c r="BM152" s="218" t="s">
        <v>741</v>
      </c>
    </row>
    <row r="153" s="2" customFormat="1" ht="14.4" customHeight="1">
      <c r="A153" s="40"/>
      <c r="B153" s="41"/>
      <c r="C153" s="207" t="s">
        <v>555</v>
      </c>
      <c r="D153" s="207" t="s">
        <v>140</v>
      </c>
      <c r="E153" s="208" t="s">
        <v>742</v>
      </c>
      <c r="F153" s="209" t="s">
        <v>743</v>
      </c>
      <c r="G153" s="210" t="s">
        <v>346</v>
      </c>
      <c r="H153" s="211">
        <v>1</v>
      </c>
      <c r="I153" s="212"/>
      <c r="J153" s="213">
        <f>ROUND(I153*H153,2)</f>
        <v>0</v>
      </c>
      <c r="K153" s="209" t="s">
        <v>19</v>
      </c>
      <c r="L153" s="46"/>
      <c r="M153" s="214" t="s">
        <v>19</v>
      </c>
      <c r="N153" s="215" t="s">
        <v>47</v>
      </c>
      <c r="O153" s="86"/>
      <c r="P153" s="216">
        <f>O153*H153</f>
        <v>0</v>
      </c>
      <c r="Q153" s="216">
        <v>0</v>
      </c>
      <c r="R153" s="216">
        <f>Q153*H153</f>
        <v>0</v>
      </c>
      <c r="S153" s="216">
        <v>0</v>
      </c>
      <c r="T153" s="217">
        <f>S153*H153</f>
        <v>0</v>
      </c>
      <c r="U153" s="40"/>
      <c r="V153" s="40"/>
      <c r="W153" s="40"/>
      <c r="X153" s="40"/>
      <c r="Y153" s="40"/>
      <c r="Z153" s="40"/>
      <c r="AA153" s="40"/>
      <c r="AB153" s="40"/>
      <c r="AC153" s="40"/>
      <c r="AD153" s="40"/>
      <c r="AE153" s="40"/>
      <c r="AR153" s="218" t="s">
        <v>343</v>
      </c>
      <c r="AT153" s="218" t="s">
        <v>140</v>
      </c>
      <c r="AU153" s="218" t="s">
        <v>85</v>
      </c>
      <c r="AY153" s="19" t="s">
        <v>139</v>
      </c>
      <c r="BE153" s="219">
        <f>IF(N153="základní",J153,0)</f>
        <v>0</v>
      </c>
      <c r="BF153" s="219">
        <f>IF(N153="snížená",J153,0)</f>
        <v>0</v>
      </c>
      <c r="BG153" s="219">
        <f>IF(N153="zákl. přenesená",J153,0)</f>
        <v>0</v>
      </c>
      <c r="BH153" s="219">
        <f>IF(N153="sníž. přenesená",J153,0)</f>
        <v>0</v>
      </c>
      <c r="BI153" s="219">
        <f>IF(N153="nulová",J153,0)</f>
        <v>0</v>
      </c>
      <c r="BJ153" s="19" t="s">
        <v>83</v>
      </c>
      <c r="BK153" s="219">
        <f>ROUND(I153*H153,2)</f>
        <v>0</v>
      </c>
      <c r="BL153" s="19" t="s">
        <v>343</v>
      </c>
      <c r="BM153" s="218" t="s">
        <v>744</v>
      </c>
    </row>
    <row r="154" s="2" customFormat="1" ht="14.4" customHeight="1">
      <c r="A154" s="40"/>
      <c r="B154" s="41"/>
      <c r="C154" s="207" t="s">
        <v>562</v>
      </c>
      <c r="D154" s="207" t="s">
        <v>140</v>
      </c>
      <c r="E154" s="208" t="s">
        <v>745</v>
      </c>
      <c r="F154" s="209" t="s">
        <v>746</v>
      </c>
      <c r="G154" s="210" t="s">
        <v>346</v>
      </c>
      <c r="H154" s="211">
        <v>1</v>
      </c>
      <c r="I154" s="212"/>
      <c r="J154" s="213">
        <f>ROUND(I154*H154,2)</f>
        <v>0</v>
      </c>
      <c r="K154" s="209" t="s">
        <v>19</v>
      </c>
      <c r="L154" s="46"/>
      <c r="M154" s="214" t="s">
        <v>19</v>
      </c>
      <c r="N154" s="215" t="s">
        <v>47</v>
      </c>
      <c r="O154" s="86"/>
      <c r="P154" s="216">
        <f>O154*H154</f>
        <v>0</v>
      </c>
      <c r="Q154" s="216">
        <v>0</v>
      </c>
      <c r="R154" s="216">
        <f>Q154*H154</f>
        <v>0</v>
      </c>
      <c r="S154" s="216">
        <v>0</v>
      </c>
      <c r="T154" s="217">
        <f>S154*H154</f>
        <v>0</v>
      </c>
      <c r="U154" s="40"/>
      <c r="V154" s="40"/>
      <c r="W154" s="40"/>
      <c r="X154" s="40"/>
      <c r="Y154" s="40"/>
      <c r="Z154" s="40"/>
      <c r="AA154" s="40"/>
      <c r="AB154" s="40"/>
      <c r="AC154" s="40"/>
      <c r="AD154" s="40"/>
      <c r="AE154" s="40"/>
      <c r="AR154" s="218" t="s">
        <v>343</v>
      </c>
      <c r="AT154" s="218" t="s">
        <v>140</v>
      </c>
      <c r="AU154" s="218" t="s">
        <v>85</v>
      </c>
      <c r="AY154" s="19" t="s">
        <v>139</v>
      </c>
      <c r="BE154" s="219">
        <f>IF(N154="základní",J154,0)</f>
        <v>0</v>
      </c>
      <c r="BF154" s="219">
        <f>IF(N154="snížená",J154,0)</f>
        <v>0</v>
      </c>
      <c r="BG154" s="219">
        <f>IF(N154="zákl. přenesená",J154,0)</f>
        <v>0</v>
      </c>
      <c r="BH154" s="219">
        <f>IF(N154="sníž. přenesená",J154,0)</f>
        <v>0</v>
      </c>
      <c r="BI154" s="219">
        <f>IF(N154="nulová",J154,0)</f>
        <v>0</v>
      </c>
      <c r="BJ154" s="19" t="s">
        <v>83</v>
      </c>
      <c r="BK154" s="219">
        <f>ROUND(I154*H154,2)</f>
        <v>0</v>
      </c>
      <c r="BL154" s="19" t="s">
        <v>343</v>
      </c>
      <c r="BM154" s="218" t="s">
        <v>747</v>
      </c>
    </row>
    <row r="155" s="2" customFormat="1" ht="24.15" customHeight="1">
      <c r="A155" s="40"/>
      <c r="B155" s="41"/>
      <c r="C155" s="207" t="s">
        <v>567</v>
      </c>
      <c r="D155" s="207" t="s">
        <v>140</v>
      </c>
      <c r="E155" s="208" t="s">
        <v>748</v>
      </c>
      <c r="F155" s="209" t="s">
        <v>749</v>
      </c>
      <c r="G155" s="210" t="s">
        <v>230</v>
      </c>
      <c r="H155" s="211">
        <v>0.187</v>
      </c>
      <c r="I155" s="212"/>
      <c r="J155" s="213">
        <f>ROUND(I155*H155,2)</f>
        <v>0</v>
      </c>
      <c r="K155" s="209" t="s">
        <v>148</v>
      </c>
      <c r="L155" s="46"/>
      <c r="M155" s="214" t="s">
        <v>19</v>
      </c>
      <c r="N155" s="215" t="s">
        <v>47</v>
      </c>
      <c r="O155" s="86"/>
      <c r="P155" s="216">
        <f>O155*H155</f>
        <v>0</v>
      </c>
      <c r="Q155" s="216">
        <v>0</v>
      </c>
      <c r="R155" s="216">
        <f>Q155*H155</f>
        <v>0</v>
      </c>
      <c r="S155" s="216">
        <v>0</v>
      </c>
      <c r="T155" s="217">
        <f>S155*H155</f>
        <v>0</v>
      </c>
      <c r="U155" s="40"/>
      <c r="V155" s="40"/>
      <c r="W155" s="40"/>
      <c r="X155" s="40"/>
      <c r="Y155" s="40"/>
      <c r="Z155" s="40"/>
      <c r="AA155" s="40"/>
      <c r="AB155" s="40"/>
      <c r="AC155" s="40"/>
      <c r="AD155" s="40"/>
      <c r="AE155" s="40"/>
      <c r="AR155" s="218" t="s">
        <v>343</v>
      </c>
      <c r="AT155" s="218" t="s">
        <v>140</v>
      </c>
      <c r="AU155" s="218" t="s">
        <v>85</v>
      </c>
      <c r="AY155" s="19" t="s">
        <v>139</v>
      </c>
      <c r="BE155" s="219">
        <f>IF(N155="základní",J155,0)</f>
        <v>0</v>
      </c>
      <c r="BF155" s="219">
        <f>IF(N155="snížená",J155,0)</f>
        <v>0</v>
      </c>
      <c r="BG155" s="219">
        <f>IF(N155="zákl. přenesená",J155,0)</f>
        <v>0</v>
      </c>
      <c r="BH155" s="219">
        <f>IF(N155="sníž. přenesená",J155,0)</f>
        <v>0</v>
      </c>
      <c r="BI155" s="219">
        <f>IF(N155="nulová",J155,0)</f>
        <v>0</v>
      </c>
      <c r="BJ155" s="19" t="s">
        <v>83</v>
      </c>
      <c r="BK155" s="219">
        <f>ROUND(I155*H155,2)</f>
        <v>0</v>
      </c>
      <c r="BL155" s="19" t="s">
        <v>343</v>
      </c>
      <c r="BM155" s="218" t="s">
        <v>750</v>
      </c>
    </row>
    <row r="156" s="2" customFormat="1">
      <c r="A156" s="40"/>
      <c r="B156" s="41"/>
      <c r="C156" s="42"/>
      <c r="D156" s="232" t="s">
        <v>186</v>
      </c>
      <c r="E156" s="42"/>
      <c r="F156" s="233" t="s">
        <v>751</v>
      </c>
      <c r="G156" s="42"/>
      <c r="H156" s="42"/>
      <c r="I156" s="234"/>
      <c r="J156" s="42"/>
      <c r="K156" s="42"/>
      <c r="L156" s="46"/>
      <c r="M156" s="235"/>
      <c r="N156" s="236"/>
      <c r="O156" s="86"/>
      <c r="P156" s="86"/>
      <c r="Q156" s="86"/>
      <c r="R156" s="86"/>
      <c r="S156" s="86"/>
      <c r="T156" s="87"/>
      <c r="U156" s="40"/>
      <c r="V156" s="40"/>
      <c r="W156" s="40"/>
      <c r="X156" s="40"/>
      <c r="Y156" s="40"/>
      <c r="Z156" s="40"/>
      <c r="AA156" s="40"/>
      <c r="AB156" s="40"/>
      <c r="AC156" s="40"/>
      <c r="AD156" s="40"/>
      <c r="AE156" s="40"/>
      <c r="AT156" s="19" t="s">
        <v>186</v>
      </c>
      <c r="AU156" s="19" t="s">
        <v>85</v>
      </c>
    </row>
    <row r="157" s="11" customFormat="1" ht="22.8" customHeight="1">
      <c r="A157" s="11"/>
      <c r="B157" s="193"/>
      <c r="C157" s="194"/>
      <c r="D157" s="195" t="s">
        <v>75</v>
      </c>
      <c r="E157" s="230" t="s">
        <v>752</v>
      </c>
      <c r="F157" s="230" t="s">
        <v>753</v>
      </c>
      <c r="G157" s="194"/>
      <c r="H157" s="194"/>
      <c r="I157" s="197"/>
      <c r="J157" s="231">
        <f>BK157</f>
        <v>0</v>
      </c>
      <c r="K157" s="194"/>
      <c r="L157" s="199"/>
      <c r="M157" s="200"/>
      <c r="N157" s="201"/>
      <c r="O157" s="201"/>
      <c r="P157" s="202">
        <f>SUM(P158:P162)</f>
        <v>0</v>
      </c>
      <c r="Q157" s="201"/>
      <c r="R157" s="202">
        <f>SUM(R158:R162)</f>
        <v>0.16550000000000001</v>
      </c>
      <c r="S157" s="201"/>
      <c r="T157" s="203">
        <f>SUM(T158:T162)</f>
        <v>0</v>
      </c>
      <c r="U157" s="11"/>
      <c r="V157" s="11"/>
      <c r="W157" s="11"/>
      <c r="X157" s="11"/>
      <c r="Y157" s="11"/>
      <c r="Z157" s="11"/>
      <c r="AA157" s="11"/>
      <c r="AB157" s="11"/>
      <c r="AC157" s="11"/>
      <c r="AD157" s="11"/>
      <c r="AE157" s="11"/>
      <c r="AR157" s="204" t="s">
        <v>85</v>
      </c>
      <c r="AT157" s="205" t="s">
        <v>75</v>
      </c>
      <c r="AU157" s="205" t="s">
        <v>83</v>
      </c>
      <c r="AY157" s="204" t="s">
        <v>139</v>
      </c>
      <c r="BK157" s="206">
        <f>SUM(BK158:BK162)</f>
        <v>0</v>
      </c>
    </row>
    <row r="158" s="2" customFormat="1" ht="14.4" customHeight="1">
      <c r="A158" s="40"/>
      <c r="B158" s="41"/>
      <c r="C158" s="207" t="s">
        <v>572</v>
      </c>
      <c r="D158" s="207" t="s">
        <v>140</v>
      </c>
      <c r="E158" s="208" t="s">
        <v>754</v>
      </c>
      <c r="F158" s="209" t="s">
        <v>755</v>
      </c>
      <c r="G158" s="210" t="s">
        <v>217</v>
      </c>
      <c r="H158" s="211">
        <v>25</v>
      </c>
      <c r="I158" s="212"/>
      <c r="J158" s="213">
        <f>ROUND(I158*H158,2)</f>
        <v>0</v>
      </c>
      <c r="K158" s="209" t="s">
        <v>148</v>
      </c>
      <c r="L158" s="46"/>
      <c r="M158" s="214" t="s">
        <v>19</v>
      </c>
      <c r="N158" s="215" t="s">
        <v>47</v>
      </c>
      <c r="O158" s="86"/>
      <c r="P158" s="216">
        <f>O158*H158</f>
        <v>0</v>
      </c>
      <c r="Q158" s="216">
        <v>0</v>
      </c>
      <c r="R158" s="216">
        <f>Q158*H158</f>
        <v>0</v>
      </c>
      <c r="S158" s="216">
        <v>0</v>
      </c>
      <c r="T158" s="217">
        <f>S158*H158</f>
        <v>0</v>
      </c>
      <c r="U158" s="40"/>
      <c r="V158" s="40"/>
      <c r="W158" s="40"/>
      <c r="X158" s="40"/>
      <c r="Y158" s="40"/>
      <c r="Z158" s="40"/>
      <c r="AA158" s="40"/>
      <c r="AB158" s="40"/>
      <c r="AC158" s="40"/>
      <c r="AD158" s="40"/>
      <c r="AE158" s="40"/>
      <c r="AR158" s="218" t="s">
        <v>343</v>
      </c>
      <c r="AT158" s="218" t="s">
        <v>140</v>
      </c>
      <c r="AU158" s="218" t="s">
        <v>85</v>
      </c>
      <c r="AY158" s="19" t="s">
        <v>139</v>
      </c>
      <c r="BE158" s="219">
        <f>IF(N158="základní",J158,0)</f>
        <v>0</v>
      </c>
      <c r="BF158" s="219">
        <f>IF(N158="snížená",J158,0)</f>
        <v>0</v>
      </c>
      <c r="BG158" s="219">
        <f>IF(N158="zákl. přenesená",J158,0)</f>
        <v>0</v>
      </c>
      <c r="BH158" s="219">
        <f>IF(N158="sníž. přenesená",J158,0)</f>
        <v>0</v>
      </c>
      <c r="BI158" s="219">
        <f>IF(N158="nulová",J158,0)</f>
        <v>0</v>
      </c>
      <c r="BJ158" s="19" t="s">
        <v>83</v>
      </c>
      <c r="BK158" s="219">
        <f>ROUND(I158*H158,2)</f>
        <v>0</v>
      </c>
      <c r="BL158" s="19" t="s">
        <v>343</v>
      </c>
      <c r="BM158" s="218" t="s">
        <v>756</v>
      </c>
    </row>
    <row r="159" s="13" customFormat="1">
      <c r="A159" s="13"/>
      <c r="B159" s="237"/>
      <c r="C159" s="238"/>
      <c r="D159" s="232" t="s">
        <v>192</v>
      </c>
      <c r="E159" s="239" t="s">
        <v>19</v>
      </c>
      <c r="F159" s="240" t="s">
        <v>757</v>
      </c>
      <c r="G159" s="238"/>
      <c r="H159" s="241">
        <v>25</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192</v>
      </c>
      <c r="AU159" s="247" t="s">
        <v>85</v>
      </c>
      <c r="AV159" s="13" t="s">
        <v>85</v>
      </c>
      <c r="AW159" s="13" t="s">
        <v>35</v>
      </c>
      <c r="AX159" s="13" t="s">
        <v>83</v>
      </c>
      <c r="AY159" s="247" t="s">
        <v>139</v>
      </c>
    </row>
    <row r="160" s="2" customFormat="1" ht="14.4" customHeight="1">
      <c r="A160" s="40"/>
      <c r="B160" s="41"/>
      <c r="C160" s="248" t="s">
        <v>577</v>
      </c>
      <c r="D160" s="248" t="s">
        <v>220</v>
      </c>
      <c r="E160" s="249" t="s">
        <v>758</v>
      </c>
      <c r="F160" s="250" t="s">
        <v>759</v>
      </c>
      <c r="G160" s="251" t="s">
        <v>346</v>
      </c>
      <c r="H160" s="252">
        <v>25</v>
      </c>
      <c r="I160" s="253"/>
      <c r="J160" s="254">
        <f>ROUND(I160*H160,2)</f>
        <v>0</v>
      </c>
      <c r="K160" s="250" t="s">
        <v>148</v>
      </c>
      <c r="L160" s="255"/>
      <c r="M160" s="256" t="s">
        <v>19</v>
      </c>
      <c r="N160" s="257" t="s">
        <v>47</v>
      </c>
      <c r="O160" s="86"/>
      <c r="P160" s="216">
        <f>O160*H160</f>
        <v>0</v>
      </c>
      <c r="Q160" s="216">
        <v>0.00662</v>
      </c>
      <c r="R160" s="216">
        <f>Q160*H160</f>
        <v>0.16550000000000001</v>
      </c>
      <c r="S160" s="216">
        <v>0</v>
      </c>
      <c r="T160" s="217">
        <f>S160*H160</f>
        <v>0</v>
      </c>
      <c r="U160" s="40"/>
      <c r="V160" s="40"/>
      <c r="W160" s="40"/>
      <c r="X160" s="40"/>
      <c r="Y160" s="40"/>
      <c r="Z160" s="40"/>
      <c r="AA160" s="40"/>
      <c r="AB160" s="40"/>
      <c r="AC160" s="40"/>
      <c r="AD160" s="40"/>
      <c r="AE160" s="40"/>
      <c r="AR160" s="218" t="s">
        <v>536</v>
      </c>
      <c r="AT160" s="218" t="s">
        <v>220</v>
      </c>
      <c r="AU160" s="218" t="s">
        <v>85</v>
      </c>
      <c r="AY160" s="19" t="s">
        <v>139</v>
      </c>
      <c r="BE160" s="219">
        <f>IF(N160="základní",J160,0)</f>
        <v>0</v>
      </c>
      <c r="BF160" s="219">
        <f>IF(N160="snížená",J160,0)</f>
        <v>0</v>
      </c>
      <c r="BG160" s="219">
        <f>IF(N160="zákl. přenesená",J160,0)</f>
        <v>0</v>
      </c>
      <c r="BH160" s="219">
        <f>IF(N160="sníž. přenesená",J160,0)</f>
        <v>0</v>
      </c>
      <c r="BI160" s="219">
        <f>IF(N160="nulová",J160,0)</f>
        <v>0</v>
      </c>
      <c r="BJ160" s="19" t="s">
        <v>83</v>
      </c>
      <c r="BK160" s="219">
        <f>ROUND(I160*H160,2)</f>
        <v>0</v>
      </c>
      <c r="BL160" s="19" t="s">
        <v>343</v>
      </c>
      <c r="BM160" s="218" t="s">
        <v>760</v>
      </c>
    </row>
    <row r="161" s="2" customFormat="1" ht="24.15" customHeight="1">
      <c r="A161" s="40"/>
      <c r="B161" s="41"/>
      <c r="C161" s="207" t="s">
        <v>582</v>
      </c>
      <c r="D161" s="207" t="s">
        <v>140</v>
      </c>
      <c r="E161" s="208" t="s">
        <v>761</v>
      </c>
      <c r="F161" s="209" t="s">
        <v>762</v>
      </c>
      <c r="G161" s="210" t="s">
        <v>230</v>
      </c>
      <c r="H161" s="211">
        <v>0.16600000000000001</v>
      </c>
      <c r="I161" s="212"/>
      <c r="J161" s="213">
        <f>ROUND(I161*H161,2)</f>
        <v>0</v>
      </c>
      <c r="K161" s="209" t="s">
        <v>148</v>
      </c>
      <c r="L161" s="46"/>
      <c r="M161" s="214" t="s">
        <v>19</v>
      </c>
      <c r="N161" s="215" t="s">
        <v>47</v>
      </c>
      <c r="O161" s="86"/>
      <c r="P161" s="216">
        <f>O161*H161</f>
        <v>0</v>
      </c>
      <c r="Q161" s="216">
        <v>0</v>
      </c>
      <c r="R161" s="216">
        <f>Q161*H161</f>
        <v>0</v>
      </c>
      <c r="S161" s="216">
        <v>0</v>
      </c>
      <c r="T161" s="217">
        <f>S161*H161</f>
        <v>0</v>
      </c>
      <c r="U161" s="40"/>
      <c r="V161" s="40"/>
      <c r="W161" s="40"/>
      <c r="X161" s="40"/>
      <c r="Y161" s="40"/>
      <c r="Z161" s="40"/>
      <c r="AA161" s="40"/>
      <c r="AB161" s="40"/>
      <c r="AC161" s="40"/>
      <c r="AD161" s="40"/>
      <c r="AE161" s="40"/>
      <c r="AR161" s="218" t="s">
        <v>343</v>
      </c>
      <c r="AT161" s="218" t="s">
        <v>140</v>
      </c>
      <c r="AU161" s="218" t="s">
        <v>85</v>
      </c>
      <c r="AY161" s="19" t="s">
        <v>139</v>
      </c>
      <c r="BE161" s="219">
        <f>IF(N161="základní",J161,0)</f>
        <v>0</v>
      </c>
      <c r="BF161" s="219">
        <f>IF(N161="snížená",J161,0)</f>
        <v>0</v>
      </c>
      <c r="BG161" s="219">
        <f>IF(N161="zákl. přenesená",J161,0)</f>
        <v>0</v>
      </c>
      <c r="BH161" s="219">
        <f>IF(N161="sníž. přenesená",J161,0)</f>
        <v>0</v>
      </c>
      <c r="BI161" s="219">
        <f>IF(N161="nulová",J161,0)</f>
        <v>0</v>
      </c>
      <c r="BJ161" s="19" t="s">
        <v>83</v>
      </c>
      <c r="BK161" s="219">
        <f>ROUND(I161*H161,2)</f>
        <v>0</v>
      </c>
      <c r="BL161" s="19" t="s">
        <v>343</v>
      </c>
      <c r="BM161" s="218" t="s">
        <v>763</v>
      </c>
    </row>
    <row r="162" s="2" customFormat="1">
      <c r="A162" s="40"/>
      <c r="B162" s="41"/>
      <c r="C162" s="42"/>
      <c r="D162" s="232" t="s">
        <v>186</v>
      </c>
      <c r="E162" s="42"/>
      <c r="F162" s="233" t="s">
        <v>764</v>
      </c>
      <c r="G162" s="42"/>
      <c r="H162" s="42"/>
      <c r="I162" s="234"/>
      <c r="J162" s="42"/>
      <c r="K162" s="42"/>
      <c r="L162" s="46"/>
      <c r="M162" s="235"/>
      <c r="N162" s="236"/>
      <c r="O162" s="86"/>
      <c r="P162" s="86"/>
      <c r="Q162" s="86"/>
      <c r="R162" s="86"/>
      <c r="S162" s="86"/>
      <c r="T162" s="87"/>
      <c r="U162" s="40"/>
      <c r="V162" s="40"/>
      <c r="W162" s="40"/>
      <c r="X162" s="40"/>
      <c r="Y162" s="40"/>
      <c r="Z162" s="40"/>
      <c r="AA162" s="40"/>
      <c r="AB162" s="40"/>
      <c r="AC162" s="40"/>
      <c r="AD162" s="40"/>
      <c r="AE162" s="40"/>
      <c r="AT162" s="19" t="s">
        <v>186</v>
      </c>
      <c r="AU162" s="19" t="s">
        <v>85</v>
      </c>
    </row>
    <row r="163" s="11" customFormat="1" ht="25.92" customHeight="1">
      <c r="A163" s="11"/>
      <c r="B163" s="193"/>
      <c r="C163" s="194"/>
      <c r="D163" s="195" t="s">
        <v>75</v>
      </c>
      <c r="E163" s="196" t="s">
        <v>220</v>
      </c>
      <c r="F163" s="196" t="s">
        <v>610</v>
      </c>
      <c r="G163" s="194"/>
      <c r="H163" s="194"/>
      <c r="I163" s="197"/>
      <c r="J163" s="198">
        <f>BK163</f>
        <v>0</v>
      </c>
      <c r="K163" s="194"/>
      <c r="L163" s="199"/>
      <c r="M163" s="200"/>
      <c r="N163" s="201"/>
      <c r="O163" s="201"/>
      <c r="P163" s="202">
        <f>P164+P167+P177</f>
        <v>0</v>
      </c>
      <c r="Q163" s="201"/>
      <c r="R163" s="202">
        <f>R164+R167+R177</f>
        <v>3.5447499999999996</v>
      </c>
      <c r="S163" s="201"/>
      <c r="T163" s="203">
        <f>T164+T167+T177</f>
        <v>0</v>
      </c>
      <c r="U163" s="11"/>
      <c r="V163" s="11"/>
      <c r="W163" s="11"/>
      <c r="X163" s="11"/>
      <c r="Y163" s="11"/>
      <c r="Z163" s="11"/>
      <c r="AA163" s="11"/>
      <c r="AB163" s="11"/>
      <c r="AC163" s="11"/>
      <c r="AD163" s="11"/>
      <c r="AE163" s="11"/>
      <c r="AR163" s="204" t="s">
        <v>150</v>
      </c>
      <c r="AT163" s="205" t="s">
        <v>75</v>
      </c>
      <c r="AU163" s="205" t="s">
        <v>76</v>
      </c>
      <c r="AY163" s="204" t="s">
        <v>139</v>
      </c>
      <c r="BK163" s="206">
        <f>BK164+BK167+BK177</f>
        <v>0</v>
      </c>
    </row>
    <row r="164" s="11" customFormat="1" ht="22.8" customHeight="1">
      <c r="A164" s="11"/>
      <c r="B164" s="193"/>
      <c r="C164" s="194"/>
      <c r="D164" s="195" t="s">
        <v>75</v>
      </c>
      <c r="E164" s="230" t="s">
        <v>765</v>
      </c>
      <c r="F164" s="230" t="s">
        <v>766</v>
      </c>
      <c r="G164" s="194"/>
      <c r="H164" s="194"/>
      <c r="I164" s="197"/>
      <c r="J164" s="231">
        <f>BK164</f>
        <v>0</v>
      </c>
      <c r="K164" s="194"/>
      <c r="L164" s="199"/>
      <c r="M164" s="200"/>
      <c r="N164" s="201"/>
      <c r="O164" s="201"/>
      <c r="P164" s="202">
        <f>SUM(P165:P166)</f>
        <v>0</v>
      </c>
      <c r="Q164" s="201"/>
      <c r="R164" s="202">
        <f>SUM(R165:R166)</f>
        <v>0.00040000000000000002</v>
      </c>
      <c r="S164" s="201"/>
      <c r="T164" s="203">
        <f>SUM(T165:T166)</f>
        <v>0</v>
      </c>
      <c r="U164" s="11"/>
      <c r="V164" s="11"/>
      <c r="W164" s="11"/>
      <c r="X164" s="11"/>
      <c r="Y164" s="11"/>
      <c r="Z164" s="11"/>
      <c r="AA164" s="11"/>
      <c r="AB164" s="11"/>
      <c r="AC164" s="11"/>
      <c r="AD164" s="11"/>
      <c r="AE164" s="11"/>
      <c r="AR164" s="204" t="s">
        <v>150</v>
      </c>
      <c r="AT164" s="205" t="s">
        <v>75</v>
      </c>
      <c r="AU164" s="205" t="s">
        <v>83</v>
      </c>
      <c r="AY164" s="204" t="s">
        <v>139</v>
      </c>
      <c r="BK164" s="206">
        <f>SUM(BK165:BK166)</f>
        <v>0</v>
      </c>
    </row>
    <row r="165" s="2" customFormat="1" ht="14.4" customHeight="1">
      <c r="A165" s="40"/>
      <c r="B165" s="41"/>
      <c r="C165" s="207" t="s">
        <v>588</v>
      </c>
      <c r="D165" s="207" t="s">
        <v>140</v>
      </c>
      <c r="E165" s="208" t="s">
        <v>767</v>
      </c>
      <c r="F165" s="209" t="s">
        <v>768</v>
      </c>
      <c r="G165" s="210" t="s">
        <v>217</v>
      </c>
      <c r="H165" s="211">
        <v>20</v>
      </c>
      <c r="I165" s="212"/>
      <c r="J165" s="213">
        <f>ROUND(I165*H165,2)</f>
        <v>0</v>
      </c>
      <c r="K165" s="209" t="s">
        <v>148</v>
      </c>
      <c r="L165" s="46"/>
      <c r="M165" s="214" t="s">
        <v>19</v>
      </c>
      <c r="N165" s="215" t="s">
        <v>47</v>
      </c>
      <c r="O165" s="86"/>
      <c r="P165" s="216">
        <f>O165*H165</f>
        <v>0</v>
      </c>
      <c r="Q165" s="216">
        <v>0</v>
      </c>
      <c r="R165" s="216">
        <f>Q165*H165</f>
        <v>0</v>
      </c>
      <c r="S165" s="216">
        <v>0</v>
      </c>
      <c r="T165" s="217">
        <f>S165*H165</f>
        <v>0</v>
      </c>
      <c r="U165" s="40"/>
      <c r="V165" s="40"/>
      <c r="W165" s="40"/>
      <c r="X165" s="40"/>
      <c r="Y165" s="40"/>
      <c r="Z165" s="40"/>
      <c r="AA165" s="40"/>
      <c r="AB165" s="40"/>
      <c r="AC165" s="40"/>
      <c r="AD165" s="40"/>
      <c r="AE165" s="40"/>
      <c r="AR165" s="218" t="s">
        <v>616</v>
      </c>
      <c r="AT165" s="218" t="s">
        <v>140</v>
      </c>
      <c r="AU165" s="218" t="s">
        <v>85</v>
      </c>
      <c r="AY165" s="19" t="s">
        <v>139</v>
      </c>
      <c r="BE165" s="219">
        <f>IF(N165="základní",J165,0)</f>
        <v>0</v>
      </c>
      <c r="BF165" s="219">
        <f>IF(N165="snížená",J165,0)</f>
        <v>0</v>
      </c>
      <c r="BG165" s="219">
        <f>IF(N165="zákl. přenesená",J165,0)</f>
        <v>0</v>
      </c>
      <c r="BH165" s="219">
        <f>IF(N165="sníž. přenesená",J165,0)</f>
        <v>0</v>
      </c>
      <c r="BI165" s="219">
        <f>IF(N165="nulová",J165,0)</f>
        <v>0</v>
      </c>
      <c r="BJ165" s="19" t="s">
        <v>83</v>
      </c>
      <c r="BK165" s="219">
        <f>ROUND(I165*H165,2)</f>
        <v>0</v>
      </c>
      <c r="BL165" s="19" t="s">
        <v>616</v>
      </c>
      <c r="BM165" s="218" t="s">
        <v>769</v>
      </c>
    </row>
    <row r="166" s="2" customFormat="1" ht="14.4" customHeight="1">
      <c r="A166" s="40"/>
      <c r="B166" s="41"/>
      <c r="C166" s="248" t="s">
        <v>595</v>
      </c>
      <c r="D166" s="248" t="s">
        <v>220</v>
      </c>
      <c r="E166" s="249" t="s">
        <v>770</v>
      </c>
      <c r="F166" s="250" t="s">
        <v>771</v>
      </c>
      <c r="G166" s="251" t="s">
        <v>217</v>
      </c>
      <c r="H166" s="252">
        <v>20</v>
      </c>
      <c r="I166" s="253"/>
      <c r="J166" s="254">
        <f>ROUND(I166*H166,2)</f>
        <v>0</v>
      </c>
      <c r="K166" s="250" t="s">
        <v>148</v>
      </c>
      <c r="L166" s="255"/>
      <c r="M166" s="256" t="s">
        <v>19</v>
      </c>
      <c r="N166" s="257" t="s">
        <v>47</v>
      </c>
      <c r="O166" s="86"/>
      <c r="P166" s="216">
        <f>O166*H166</f>
        <v>0</v>
      </c>
      <c r="Q166" s="216">
        <v>2.0000000000000002E-05</v>
      </c>
      <c r="R166" s="216">
        <f>Q166*H166</f>
        <v>0.00040000000000000002</v>
      </c>
      <c r="S166" s="216">
        <v>0</v>
      </c>
      <c r="T166" s="217">
        <f>S166*H166</f>
        <v>0</v>
      </c>
      <c r="U166" s="40"/>
      <c r="V166" s="40"/>
      <c r="W166" s="40"/>
      <c r="X166" s="40"/>
      <c r="Y166" s="40"/>
      <c r="Z166" s="40"/>
      <c r="AA166" s="40"/>
      <c r="AB166" s="40"/>
      <c r="AC166" s="40"/>
      <c r="AD166" s="40"/>
      <c r="AE166" s="40"/>
      <c r="AR166" s="218" t="s">
        <v>772</v>
      </c>
      <c r="AT166" s="218" t="s">
        <v>220</v>
      </c>
      <c r="AU166" s="218" t="s">
        <v>85</v>
      </c>
      <c r="AY166" s="19" t="s">
        <v>139</v>
      </c>
      <c r="BE166" s="219">
        <f>IF(N166="základní",J166,0)</f>
        <v>0</v>
      </c>
      <c r="BF166" s="219">
        <f>IF(N166="snížená",J166,0)</f>
        <v>0</v>
      </c>
      <c r="BG166" s="219">
        <f>IF(N166="zákl. přenesená",J166,0)</f>
        <v>0</v>
      </c>
      <c r="BH166" s="219">
        <f>IF(N166="sníž. přenesená",J166,0)</f>
        <v>0</v>
      </c>
      <c r="BI166" s="219">
        <f>IF(N166="nulová",J166,0)</f>
        <v>0</v>
      </c>
      <c r="BJ166" s="19" t="s">
        <v>83</v>
      </c>
      <c r="BK166" s="219">
        <f>ROUND(I166*H166,2)</f>
        <v>0</v>
      </c>
      <c r="BL166" s="19" t="s">
        <v>616</v>
      </c>
      <c r="BM166" s="218" t="s">
        <v>773</v>
      </c>
    </row>
    <row r="167" s="11" customFormat="1" ht="22.8" customHeight="1">
      <c r="A167" s="11"/>
      <c r="B167" s="193"/>
      <c r="C167" s="194"/>
      <c r="D167" s="195" t="s">
        <v>75</v>
      </c>
      <c r="E167" s="230" t="s">
        <v>611</v>
      </c>
      <c r="F167" s="230" t="s">
        <v>612</v>
      </c>
      <c r="G167" s="194"/>
      <c r="H167" s="194"/>
      <c r="I167" s="197"/>
      <c r="J167" s="231">
        <f>BK167</f>
        <v>0</v>
      </c>
      <c r="K167" s="194"/>
      <c r="L167" s="199"/>
      <c r="M167" s="200"/>
      <c r="N167" s="201"/>
      <c r="O167" s="201"/>
      <c r="P167" s="202">
        <f>SUM(P168:P176)</f>
        <v>0</v>
      </c>
      <c r="Q167" s="201"/>
      <c r="R167" s="202">
        <f>SUM(R168:R176)</f>
        <v>0.42154999999999998</v>
      </c>
      <c r="S167" s="201"/>
      <c r="T167" s="203">
        <f>SUM(T168:T176)</f>
        <v>0</v>
      </c>
      <c r="U167" s="11"/>
      <c r="V167" s="11"/>
      <c r="W167" s="11"/>
      <c r="X167" s="11"/>
      <c r="Y167" s="11"/>
      <c r="Z167" s="11"/>
      <c r="AA167" s="11"/>
      <c r="AB167" s="11"/>
      <c r="AC167" s="11"/>
      <c r="AD167" s="11"/>
      <c r="AE167" s="11"/>
      <c r="AR167" s="204" t="s">
        <v>150</v>
      </c>
      <c r="AT167" s="205" t="s">
        <v>75</v>
      </c>
      <c r="AU167" s="205" t="s">
        <v>83</v>
      </c>
      <c r="AY167" s="204" t="s">
        <v>139</v>
      </c>
      <c r="BK167" s="206">
        <f>SUM(BK168:BK176)</f>
        <v>0</v>
      </c>
    </row>
    <row r="168" s="2" customFormat="1" ht="14.4" customHeight="1">
      <c r="A168" s="40"/>
      <c r="B168" s="41"/>
      <c r="C168" s="207" t="s">
        <v>603</v>
      </c>
      <c r="D168" s="207" t="s">
        <v>140</v>
      </c>
      <c r="E168" s="208" t="s">
        <v>774</v>
      </c>
      <c r="F168" s="209" t="s">
        <v>775</v>
      </c>
      <c r="G168" s="210" t="s">
        <v>217</v>
      </c>
      <c r="H168" s="211">
        <v>100</v>
      </c>
      <c r="I168" s="212"/>
      <c r="J168" s="213">
        <f>ROUND(I168*H168,2)</f>
        <v>0</v>
      </c>
      <c r="K168" s="209" t="s">
        <v>148</v>
      </c>
      <c r="L168" s="46"/>
      <c r="M168" s="214" t="s">
        <v>19</v>
      </c>
      <c r="N168" s="215" t="s">
        <v>47</v>
      </c>
      <c r="O168" s="86"/>
      <c r="P168" s="216">
        <f>O168*H168</f>
        <v>0</v>
      </c>
      <c r="Q168" s="216">
        <v>0</v>
      </c>
      <c r="R168" s="216">
        <f>Q168*H168</f>
        <v>0</v>
      </c>
      <c r="S168" s="216">
        <v>0</v>
      </c>
      <c r="T168" s="217">
        <f>S168*H168</f>
        <v>0</v>
      </c>
      <c r="U168" s="40"/>
      <c r="V168" s="40"/>
      <c r="W168" s="40"/>
      <c r="X168" s="40"/>
      <c r="Y168" s="40"/>
      <c r="Z168" s="40"/>
      <c r="AA168" s="40"/>
      <c r="AB168" s="40"/>
      <c r="AC168" s="40"/>
      <c r="AD168" s="40"/>
      <c r="AE168" s="40"/>
      <c r="AR168" s="218" t="s">
        <v>616</v>
      </c>
      <c r="AT168" s="218" t="s">
        <v>140</v>
      </c>
      <c r="AU168" s="218" t="s">
        <v>85</v>
      </c>
      <c r="AY168" s="19" t="s">
        <v>139</v>
      </c>
      <c r="BE168" s="219">
        <f>IF(N168="základní",J168,0)</f>
        <v>0</v>
      </c>
      <c r="BF168" s="219">
        <f>IF(N168="snížená",J168,0)</f>
        <v>0</v>
      </c>
      <c r="BG168" s="219">
        <f>IF(N168="zákl. přenesená",J168,0)</f>
        <v>0</v>
      </c>
      <c r="BH168" s="219">
        <f>IF(N168="sníž. přenesená",J168,0)</f>
        <v>0</v>
      </c>
      <c r="BI168" s="219">
        <f>IF(N168="nulová",J168,0)</f>
        <v>0</v>
      </c>
      <c r="BJ168" s="19" t="s">
        <v>83</v>
      </c>
      <c r="BK168" s="219">
        <f>ROUND(I168*H168,2)</f>
        <v>0</v>
      </c>
      <c r="BL168" s="19" t="s">
        <v>616</v>
      </c>
      <c r="BM168" s="218" t="s">
        <v>776</v>
      </c>
    </row>
    <row r="169" s="13" customFormat="1">
      <c r="A169" s="13"/>
      <c r="B169" s="237"/>
      <c r="C169" s="238"/>
      <c r="D169" s="232" t="s">
        <v>192</v>
      </c>
      <c r="E169" s="239" t="s">
        <v>19</v>
      </c>
      <c r="F169" s="240" t="s">
        <v>777</v>
      </c>
      <c r="G169" s="238"/>
      <c r="H169" s="241">
        <v>100</v>
      </c>
      <c r="I169" s="242"/>
      <c r="J169" s="238"/>
      <c r="K169" s="238"/>
      <c r="L169" s="243"/>
      <c r="M169" s="244"/>
      <c r="N169" s="245"/>
      <c r="O169" s="245"/>
      <c r="P169" s="245"/>
      <c r="Q169" s="245"/>
      <c r="R169" s="245"/>
      <c r="S169" s="245"/>
      <c r="T169" s="246"/>
      <c r="U169" s="13"/>
      <c r="V169" s="13"/>
      <c r="W169" s="13"/>
      <c r="X169" s="13"/>
      <c r="Y169" s="13"/>
      <c r="Z169" s="13"/>
      <c r="AA169" s="13"/>
      <c r="AB169" s="13"/>
      <c r="AC169" s="13"/>
      <c r="AD169" s="13"/>
      <c r="AE169" s="13"/>
      <c r="AT169" s="247" t="s">
        <v>192</v>
      </c>
      <c r="AU169" s="247" t="s">
        <v>85</v>
      </c>
      <c r="AV169" s="13" t="s">
        <v>85</v>
      </c>
      <c r="AW169" s="13" t="s">
        <v>35</v>
      </c>
      <c r="AX169" s="13" t="s">
        <v>83</v>
      </c>
      <c r="AY169" s="247" t="s">
        <v>139</v>
      </c>
    </row>
    <row r="170" s="2" customFormat="1" ht="14.4" customHeight="1">
      <c r="A170" s="40"/>
      <c r="B170" s="41"/>
      <c r="C170" s="248" t="s">
        <v>605</v>
      </c>
      <c r="D170" s="248" t="s">
        <v>220</v>
      </c>
      <c r="E170" s="249" t="s">
        <v>778</v>
      </c>
      <c r="F170" s="250" t="s">
        <v>779</v>
      </c>
      <c r="G170" s="251" t="s">
        <v>217</v>
      </c>
      <c r="H170" s="252">
        <v>100</v>
      </c>
      <c r="I170" s="253"/>
      <c r="J170" s="254">
        <f>ROUND(I170*H170,2)</f>
        <v>0</v>
      </c>
      <c r="K170" s="250" t="s">
        <v>19</v>
      </c>
      <c r="L170" s="255"/>
      <c r="M170" s="256" t="s">
        <v>19</v>
      </c>
      <c r="N170" s="257" t="s">
        <v>47</v>
      </c>
      <c r="O170" s="86"/>
      <c r="P170" s="216">
        <f>O170*H170</f>
        <v>0</v>
      </c>
      <c r="Q170" s="216">
        <v>0</v>
      </c>
      <c r="R170" s="216">
        <f>Q170*H170</f>
        <v>0</v>
      </c>
      <c r="S170" s="216">
        <v>0</v>
      </c>
      <c r="T170" s="217">
        <f>S170*H170</f>
        <v>0</v>
      </c>
      <c r="U170" s="40"/>
      <c r="V170" s="40"/>
      <c r="W170" s="40"/>
      <c r="X170" s="40"/>
      <c r="Y170" s="40"/>
      <c r="Z170" s="40"/>
      <c r="AA170" s="40"/>
      <c r="AB170" s="40"/>
      <c r="AC170" s="40"/>
      <c r="AD170" s="40"/>
      <c r="AE170" s="40"/>
      <c r="AR170" s="218" t="s">
        <v>772</v>
      </c>
      <c r="AT170" s="218" t="s">
        <v>220</v>
      </c>
      <c r="AU170" s="218" t="s">
        <v>85</v>
      </c>
      <c r="AY170" s="19" t="s">
        <v>139</v>
      </c>
      <c r="BE170" s="219">
        <f>IF(N170="základní",J170,0)</f>
        <v>0</v>
      </c>
      <c r="BF170" s="219">
        <f>IF(N170="snížená",J170,0)</f>
        <v>0</v>
      </c>
      <c r="BG170" s="219">
        <f>IF(N170="zákl. přenesená",J170,0)</f>
        <v>0</v>
      </c>
      <c r="BH170" s="219">
        <f>IF(N170="sníž. přenesená",J170,0)</f>
        <v>0</v>
      </c>
      <c r="BI170" s="219">
        <f>IF(N170="nulová",J170,0)</f>
        <v>0</v>
      </c>
      <c r="BJ170" s="19" t="s">
        <v>83</v>
      </c>
      <c r="BK170" s="219">
        <f>ROUND(I170*H170,2)</f>
        <v>0</v>
      </c>
      <c r="BL170" s="19" t="s">
        <v>616</v>
      </c>
      <c r="BM170" s="218" t="s">
        <v>780</v>
      </c>
    </row>
    <row r="171" s="2" customFormat="1" ht="14.4" customHeight="1">
      <c r="A171" s="40"/>
      <c r="B171" s="41"/>
      <c r="C171" s="207" t="s">
        <v>613</v>
      </c>
      <c r="D171" s="207" t="s">
        <v>140</v>
      </c>
      <c r="E171" s="208" t="s">
        <v>781</v>
      </c>
      <c r="F171" s="209" t="s">
        <v>782</v>
      </c>
      <c r="G171" s="210" t="s">
        <v>217</v>
      </c>
      <c r="H171" s="211">
        <v>70</v>
      </c>
      <c r="I171" s="212"/>
      <c r="J171" s="213">
        <f>ROUND(I171*H171,2)</f>
        <v>0</v>
      </c>
      <c r="K171" s="209" t="s">
        <v>148</v>
      </c>
      <c r="L171" s="46"/>
      <c r="M171" s="214" t="s">
        <v>19</v>
      </c>
      <c r="N171" s="215" t="s">
        <v>47</v>
      </c>
      <c r="O171" s="86"/>
      <c r="P171" s="216">
        <f>O171*H171</f>
        <v>0</v>
      </c>
      <c r="Q171" s="216">
        <v>0.0024650000000000002</v>
      </c>
      <c r="R171" s="216">
        <f>Q171*H171</f>
        <v>0.17255000000000001</v>
      </c>
      <c r="S171" s="216">
        <v>0</v>
      </c>
      <c r="T171" s="217">
        <f>S171*H171</f>
        <v>0</v>
      </c>
      <c r="U171" s="40"/>
      <c r="V171" s="40"/>
      <c r="W171" s="40"/>
      <c r="X171" s="40"/>
      <c r="Y171" s="40"/>
      <c r="Z171" s="40"/>
      <c r="AA171" s="40"/>
      <c r="AB171" s="40"/>
      <c r="AC171" s="40"/>
      <c r="AD171" s="40"/>
      <c r="AE171" s="40"/>
      <c r="AR171" s="218" t="s">
        <v>783</v>
      </c>
      <c r="AT171" s="218" t="s">
        <v>140</v>
      </c>
      <c r="AU171" s="218" t="s">
        <v>85</v>
      </c>
      <c r="AY171" s="19" t="s">
        <v>139</v>
      </c>
      <c r="BE171" s="219">
        <f>IF(N171="základní",J171,0)</f>
        <v>0</v>
      </c>
      <c r="BF171" s="219">
        <f>IF(N171="snížená",J171,0)</f>
        <v>0</v>
      </c>
      <c r="BG171" s="219">
        <f>IF(N171="zákl. přenesená",J171,0)</f>
        <v>0</v>
      </c>
      <c r="BH171" s="219">
        <f>IF(N171="sníž. přenesená",J171,0)</f>
        <v>0</v>
      </c>
      <c r="BI171" s="219">
        <f>IF(N171="nulová",J171,0)</f>
        <v>0</v>
      </c>
      <c r="BJ171" s="19" t="s">
        <v>83</v>
      </c>
      <c r="BK171" s="219">
        <f>ROUND(I171*H171,2)</f>
        <v>0</v>
      </c>
      <c r="BL171" s="19" t="s">
        <v>783</v>
      </c>
      <c r="BM171" s="218" t="s">
        <v>784</v>
      </c>
    </row>
    <row r="172" s="2" customFormat="1">
      <c r="A172" s="40"/>
      <c r="B172" s="41"/>
      <c r="C172" s="42"/>
      <c r="D172" s="232" t="s">
        <v>186</v>
      </c>
      <c r="E172" s="42"/>
      <c r="F172" s="233" t="s">
        <v>785</v>
      </c>
      <c r="G172" s="42"/>
      <c r="H172" s="42"/>
      <c r="I172" s="234"/>
      <c r="J172" s="42"/>
      <c r="K172" s="42"/>
      <c r="L172" s="46"/>
      <c r="M172" s="235"/>
      <c r="N172" s="236"/>
      <c r="O172" s="86"/>
      <c r="P172" s="86"/>
      <c r="Q172" s="86"/>
      <c r="R172" s="86"/>
      <c r="S172" s="86"/>
      <c r="T172" s="87"/>
      <c r="U172" s="40"/>
      <c r="V172" s="40"/>
      <c r="W172" s="40"/>
      <c r="X172" s="40"/>
      <c r="Y172" s="40"/>
      <c r="Z172" s="40"/>
      <c r="AA172" s="40"/>
      <c r="AB172" s="40"/>
      <c r="AC172" s="40"/>
      <c r="AD172" s="40"/>
      <c r="AE172" s="40"/>
      <c r="AT172" s="19" t="s">
        <v>186</v>
      </c>
      <c r="AU172" s="19" t="s">
        <v>85</v>
      </c>
    </row>
    <row r="173" s="2" customFormat="1" ht="14.4" customHeight="1">
      <c r="A173" s="40"/>
      <c r="B173" s="41"/>
      <c r="C173" s="248" t="s">
        <v>618</v>
      </c>
      <c r="D173" s="248" t="s">
        <v>220</v>
      </c>
      <c r="E173" s="249" t="s">
        <v>786</v>
      </c>
      <c r="F173" s="250" t="s">
        <v>787</v>
      </c>
      <c r="G173" s="251" t="s">
        <v>217</v>
      </c>
      <c r="H173" s="252">
        <v>70</v>
      </c>
      <c r="I173" s="253"/>
      <c r="J173" s="254">
        <f>ROUND(I173*H173,2)</f>
        <v>0</v>
      </c>
      <c r="K173" s="250" t="s">
        <v>148</v>
      </c>
      <c r="L173" s="255"/>
      <c r="M173" s="256" t="s">
        <v>19</v>
      </c>
      <c r="N173" s="257" t="s">
        <v>47</v>
      </c>
      <c r="O173" s="86"/>
      <c r="P173" s="216">
        <f>O173*H173</f>
        <v>0</v>
      </c>
      <c r="Q173" s="216">
        <v>0.0035000000000000001</v>
      </c>
      <c r="R173" s="216">
        <f>Q173*H173</f>
        <v>0.245</v>
      </c>
      <c r="S173" s="216">
        <v>0</v>
      </c>
      <c r="T173" s="217">
        <f>S173*H173</f>
        <v>0</v>
      </c>
      <c r="U173" s="40"/>
      <c r="V173" s="40"/>
      <c r="W173" s="40"/>
      <c r="X173" s="40"/>
      <c r="Y173" s="40"/>
      <c r="Z173" s="40"/>
      <c r="AA173" s="40"/>
      <c r="AB173" s="40"/>
      <c r="AC173" s="40"/>
      <c r="AD173" s="40"/>
      <c r="AE173" s="40"/>
      <c r="AR173" s="218" t="s">
        <v>464</v>
      </c>
      <c r="AT173" s="218" t="s">
        <v>220</v>
      </c>
      <c r="AU173" s="218" t="s">
        <v>85</v>
      </c>
      <c r="AY173" s="19" t="s">
        <v>139</v>
      </c>
      <c r="BE173" s="219">
        <f>IF(N173="základní",J173,0)</f>
        <v>0</v>
      </c>
      <c r="BF173" s="219">
        <f>IF(N173="snížená",J173,0)</f>
        <v>0</v>
      </c>
      <c r="BG173" s="219">
        <f>IF(N173="zákl. přenesená",J173,0)</f>
        <v>0</v>
      </c>
      <c r="BH173" s="219">
        <f>IF(N173="sníž. přenesená",J173,0)</f>
        <v>0</v>
      </c>
      <c r="BI173" s="219">
        <f>IF(N173="nulová",J173,0)</f>
        <v>0</v>
      </c>
      <c r="BJ173" s="19" t="s">
        <v>83</v>
      </c>
      <c r="BK173" s="219">
        <f>ROUND(I173*H173,2)</f>
        <v>0</v>
      </c>
      <c r="BL173" s="19" t="s">
        <v>464</v>
      </c>
      <c r="BM173" s="218" t="s">
        <v>788</v>
      </c>
    </row>
    <row r="174" s="2" customFormat="1" ht="37.8" customHeight="1">
      <c r="A174" s="40"/>
      <c r="B174" s="41"/>
      <c r="C174" s="207" t="s">
        <v>789</v>
      </c>
      <c r="D174" s="207" t="s">
        <v>140</v>
      </c>
      <c r="E174" s="208" t="s">
        <v>790</v>
      </c>
      <c r="F174" s="209" t="s">
        <v>791</v>
      </c>
      <c r="G174" s="210" t="s">
        <v>217</v>
      </c>
      <c r="H174" s="211">
        <v>100</v>
      </c>
      <c r="I174" s="212"/>
      <c r="J174" s="213">
        <f>ROUND(I174*H174,2)</f>
        <v>0</v>
      </c>
      <c r="K174" s="209" t="s">
        <v>148</v>
      </c>
      <c r="L174" s="46"/>
      <c r="M174" s="214" t="s">
        <v>19</v>
      </c>
      <c r="N174" s="215" t="s">
        <v>47</v>
      </c>
      <c r="O174" s="86"/>
      <c r="P174" s="216">
        <f>O174*H174</f>
        <v>0</v>
      </c>
      <c r="Q174" s="216">
        <v>0</v>
      </c>
      <c r="R174" s="216">
        <f>Q174*H174</f>
        <v>0</v>
      </c>
      <c r="S174" s="216">
        <v>0</v>
      </c>
      <c r="T174" s="217">
        <f>S174*H174</f>
        <v>0</v>
      </c>
      <c r="U174" s="40"/>
      <c r="V174" s="40"/>
      <c r="W174" s="40"/>
      <c r="X174" s="40"/>
      <c r="Y174" s="40"/>
      <c r="Z174" s="40"/>
      <c r="AA174" s="40"/>
      <c r="AB174" s="40"/>
      <c r="AC174" s="40"/>
      <c r="AD174" s="40"/>
      <c r="AE174" s="40"/>
      <c r="AR174" s="218" t="s">
        <v>616</v>
      </c>
      <c r="AT174" s="218" t="s">
        <v>140</v>
      </c>
      <c r="AU174" s="218" t="s">
        <v>85</v>
      </c>
      <c r="AY174" s="19" t="s">
        <v>139</v>
      </c>
      <c r="BE174" s="219">
        <f>IF(N174="základní",J174,0)</f>
        <v>0</v>
      </c>
      <c r="BF174" s="219">
        <f>IF(N174="snížená",J174,0)</f>
        <v>0</v>
      </c>
      <c r="BG174" s="219">
        <f>IF(N174="zákl. přenesená",J174,0)</f>
        <v>0</v>
      </c>
      <c r="BH174" s="219">
        <f>IF(N174="sníž. přenesená",J174,0)</f>
        <v>0</v>
      </c>
      <c r="BI174" s="219">
        <f>IF(N174="nulová",J174,0)</f>
        <v>0</v>
      </c>
      <c r="BJ174" s="19" t="s">
        <v>83</v>
      </c>
      <c r="BK174" s="219">
        <f>ROUND(I174*H174,2)</f>
        <v>0</v>
      </c>
      <c r="BL174" s="19" t="s">
        <v>616</v>
      </c>
      <c r="BM174" s="218" t="s">
        <v>792</v>
      </c>
    </row>
    <row r="175" s="2" customFormat="1">
      <c r="A175" s="40"/>
      <c r="B175" s="41"/>
      <c r="C175" s="42"/>
      <c r="D175" s="232" t="s">
        <v>186</v>
      </c>
      <c r="E175" s="42"/>
      <c r="F175" s="233" t="s">
        <v>793</v>
      </c>
      <c r="G175" s="42"/>
      <c r="H175" s="42"/>
      <c r="I175" s="234"/>
      <c r="J175" s="42"/>
      <c r="K175" s="42"/>
      <c r="L175" s="46"/>
      <c r="M175" s="235"/>
      <c r="N175" s="236"/>
      <c r="O175" s="86"/>
      <c r="P175" s="86"/>
      <c r="Q175" s="86"/>
      <c r="R175" s="86"/>
      <c r="S175" s="86"/>
      <c r="T175" s="87"/>
      <c r="U175" s="40"/>
      <c r="V175" s="40"/>
      <c r="W175" s="40"/>
      <c r="X175" s="40"/>
      <c r="Y175" s="40"/>
      <c r="Z175" s="40"/>
      <c r="AA175" s="40"/>
      <c r="AB175" s="40"/>
      <c r="AC175" s="40"/>
      <c r="AD175" s="40"/>
      <c r="AE175" s="40"/>
      <c r="AT175" s="19" t="s">
        <v>186</v>
      </c>
      <c r="AU175" s="19" t="s">
        <v>85</v>
      </c>
    </row>
    <row r="176" s="2" customFormat="1" ht="14.4" customHeight="1">
      <c r="A176" s="40"/>
      <c r="B176" s="41"/>
      <c r="C176" s="248" t="s">
        <v>794</v>
      </c>
      <c r="D176" s="248" t="s">
        <v>220</v>
      </c>
      <c r="E176" s="249" t="s">
        <v>795</v>
      </c>
      <c r="F176" s="250" t="s">
        <v>796</v>
      </c>
      <c r="G176" s="251" t="s">
        <v>217</v>
      </c>
      <c r="H176" s="252">
        <v>100</v>
      </c>
      <c r="I176" s="253"/>
      <c r="J176" s="254">
        <f>ROUND(I176*H176,2)</f>
        <v>0</v>
      </c>
      <c r="K176" s="250" t="s">
        <v>148</v>
      </c>
      <c r="L176" s="255"/>
      <c r="M176" s="256" t="s">
        <v>19</v>
      </c>
      <c r="N176" s="257" t="s">
        <v>47</v>
      </c>
      <c r="O176" s="86"/>
      <c r="P176" s="216">
        <f>O176*H176</f>
        <v>0</v>
      </c>
      <c r="Q176" s="216">
        <v>4.0000000000000003E-05</v>
      </c>
      <c r="R176" s="216">
        <f>Q176*H176</f>
        <v>0.0040000000000000001</v>
      </c>
      <c r="S176" s="216">
        <v>0</v>
      </c>
      <c r="T176" s="217">
        <f>S176*H176</f>
        <v>0</v>
      </c>
      <c r="U176" s="40"/>
      <c r="V176" s="40"/>
      <c r="W176" s="40"/>
      <c r="X176" s="40"/>
      <c r="Y176" s="40"/>
      <c r="Z176" s="40"/>
      <c r="AA176" s="40"/>
      <c r="AB176" s="40"/>
      <c r="AC176" s="40"/>
      <c r="AD176" s="40"/>
      <c r="AE176" s="40"/>
      <c r="AR176" s="218" t="s">
        <v>464</v>
      </c>
      <c r="AT176" s="218" t="s">
        <v>220</v>
      </c>
      <c r="AU176" s="218" t="s">
        <v>85</v>
      </c>
      <c r="AY176" s="19" t="s">
        <v>139</v>
      </c>
      <c r="BE176" s="219">
        <f>IF(N176="základní",J176,0)</f>
        <v>0</v>
      </c>
      <c r="BF176" s="219">
        <f>IF(N176="snížená",J176,0)</f>
        <v>0</v>
      </c>
      <c r="BG176" s="219">
        <f>IF(N176="zákl. přenesená",J176,0)</f>
        <v>0</v>
      </c>
      <c r="BH176" s="219">
        <f>IF(N176="sníž. přenesená",J176,0)</f>
        <v>0</v>
      </c>
      <c r="BI176" s="219">
        <f>IF(N176="nulová",J176,0)</f>
        <v>0</v>
      </c>
      <c r="BJ176" s="19" t="s">
        <v>83</v>
      </c>
      <c r="BK176" s="219">
        <f>ROUND(I176*H176,2)</f>
        <v>0</v>
      </c>
      <c r="BL176" s="19" t="s">
        <v>464</v>
      </c>
      <c r="BM176" s="218" t="s">
        <v>797</v>
      </c>
    </row>
    <row r="177" s="11" customFormat="1" ht="22.8" customHeight="1">
      <c r="A177" s="11"/>
      <c r="B177" s="193"/>
      <c r="C177" s="194"/>
      <c r="D177" s="195" t="s">
        <v>75</v>
      </c>
      <c r="E177" s="230" t="s">
        <v>798</v>
      </c>
      <c r="F177" s="230" t="s">
        <v>799</v>
      </c>
      <c r="G177" s="194"/>
      <c r="H177" s="194"/>
      <c r="I177" s="197"/>
      <c r="J177" s="231">
        <f>BK177</f>
        <v>0</v>
      </c>
      <c r="K177" s="194"/>
      <c r="L177" s="199"/>
      <c r="M177" s="200"/>
      <c r="N177" s="201"/>
      <c r="O177" s="201"/>
      <c r="P177" s="202">
        <f>SUM(P178:P182)</f>
        <v>0</v>
      </c>
      <c r="Q177" s="201"/>
      <c r="R177" s="202">
        <f>SUM(R178:R182)</f>
        <v>3.1227999999999998</v>
      </c>
      <c r="S177" s="201"/>
      <c r="T177" s="203">
        <f>SUM(T178:T182)</f>
        <v>0</v>
      </c>
      <c r="U177" s="11"/>
      <c r="V177" s="11"/>
      <c r="W177" s="11"/>
      <c r="X177" s="11"/>
      <c r="Y177" s="11"/>
      <c r="Z177" s="11"/>
      <c r="AA177" s="11"/>
      <c r="AB177" s="11"/>
      <c r="AC177" s="11"/>
      <c r="AD177" s="11"/>
      <c r="AE177" s="11"/>
      <c r="AR177" s="204" t="s">
        <v>150</v>
      </c>
      <c r="AT177" s="205" t="s">
        <v>75</v>
      </c>
      <c r="AU177" s="205" t="s">
        <v>83</v>
      </c>
      <c r="AY177" s="204" t="s">
        <v>139</v>
      </c>
      <c r="BK177" s="206">
        <f>SUM(BK178:BK182)</f>
        <v>0</v>
      </c>
    </row>
    <row r="178" s="2" customFormat="1" ht="24.15" customHeight="1">
      <c r="A178" s="40"/>
      <c r="B178" s="41"/>
      <c r="C178" s="207" t="s">
        <v>800</v>
      </c>
      <c r="D178" s="207" t="s">
        <v>140</v>
      </c>
      <c r="E178" s="208" t="s">
        <v>801</v>
      </c>
      <c r="F178" s="209" t="s">
        <v>802</v>
      </c>
      <c r="G178" s="210" t="s">
        <v>217</v>
      </c>
      <c r="H178" s="211">
        <v>20</v>
      </c>
      <c r="I178" s="212"/>
      <c r="J178" s="213">
        <f>ROUND(I178*H178,2)</f>
        <v>0</v>
      </c>
      <c r="K178" s="209" t="s">
        <v>148</v>
      </c>
      <c r="L178" s="46"/>
      <c r="M178" s="214" t="s">
        <v>19</v>
      </c>
      <c r="N178" s="215" t="s">
        <v>47</v>
      </c>
      <c r="O178" s="86"/>
      <c r="P178" s="216">
        <f>O178*H178</f>
        <v>0</v>
      </c>
      <c r="Q178" s="216">
        <v>0</v>
      </c>
      <c r="R178" s="216">
        <f>Q178*H178</f>
        <v>0</v>
      </c>
      <c r="S178" s="216">
        <v>0</v>
      </c>
      <c r="T178" s="217">
        <f>S178*H178</f>
        <v>0</v>
      </c>
      <c r="U178" s="40"/>
      <c r="V178" s="40"/>
      <c r="W178" s="40"/>
      <c r="X178" s="40"/>
      <c r="Y178" s="40"/>
      <c r="Z178" s="40"/>
      <c r="AA178" s="40"/>
      <c r="AB178" s="40"/>
      <c r="AC178" s="40"/>
      <c r="AD178" s="40"/>
      <c r="AE178" s="40"/>
      <c r="AR178" s="218" t="s">
        <v>616</v>
      </c>
      <c r="AT178" s="218" t="s">
        <v>140</v>
      </c>
      <c r="AU178" s="218" t="s">
        <v>85</v>
      </c>
      <c r="AY178" s="19" t="s">
        <v>139</v>
      </c>
      <c r="BE178" s="219">
        <f>IF(N178="základní",J178,0)</f>
        <v>0</v>
      </c>
      <c r="BF178" s="219">
        <f>IF(N178="snížená",J178,0)</f>
        <v>0</v>
      </c>
      <c r="BG178" s="219">
        <f>IF(N178="zákl. přenesená",J178,0)</f>
        <v>0</v>
      </c>
      <c r="BH178" s="219">
        <f>IF(N178="sníž. přenesená",J178,0)</f>
        <v>0</v>
      </c>
      <c r="BI178" s="219">
        <f>IF(N178="nulová",J178,0)</f>
        <v>0</v>
      </c>
      <c r="BJ178" s="19" t="s">
        <v>83</v>
      </c>
      <c r="BK178" s="219">
        <f>ROUND(I178*H178,2)</f>
        <v>0</v>
      </c>
      <c r="BL178" s="19" t="s">
        <v>616</v>
      </c>
      <c r="BM178" s="218" t="s">
        <v>803</v>
      </c>
    </row>
    <row r="179" s="2" customFormat="1">
      <c r="A179" s="40"/>
      <c r="B179" s="41"/>
      <c r="C179" s="42"/>
      <c r="D179" s="232" t="s">
        <v>186</v>
      </c>
      <c r="E179" s="42"/>
      <c r="F179" s="233" t="s">
        <v>804</v>
      </c>
      <c r="G179" s="42"/>
      <c r="H179" s="42"/>
      <c r="I179" s="234"/>
      <c r="J179" s="42"/>
      <c r="K179" s="42"/>
      <c r="L179" s="46"/>
      <c r="M179" s="235"/>
      <c r="N179" s="236"/>
      <c r="O179" s="86"/>
      <c r="P179" s="86"/>
      <c r="Q179" s="86"/>
      <c r="R179" s="86"/>
      <c r="S179" s="86"/>
      <c r="T179" s="87"/>
      <c r="U179" s="40"/>
      <c r="V179" s="40"/>
      <c r="W179" s="40"/>
      <c r="X179" s="40"/>
      <c r="Y179" s="40"/>
      <c r="Z179" s="40"/>
      <c r="AA179" s="40"/>
      <c r="AB179" s="40"/>
      <c r="AC179" s="40"/>
      <c r="AD179" s="40"/>
      <c r="AE179" s="40"/>
      <c r="AT179" s="19" t="s">
        <v>186</v>
      </c>
      <c r="AU179" s="19" t="s">
        <v>85</v>
      </c>
    </row>
    <row r="180" s="2" customFormat="1" ht="24.15" customHeight="1">
      <c r="A180" s="40"/>
      <c r="B180" s="41"/>
      <c r="C180" s="207" t="s">
        <v>805</v>
      </c>
      <c r="D180" s="207" t="s">
        <v>140</v>
      </c>
      <c r="E180" s="208" t="s">
        <v>806</v>
      </c>
      <c r="F180" s="209" t="s">
        <v>807</v>
      </c>
      <c r="G180" s="210" t="s">
        <v>217</v>
      </c>
      <c r="H180" s="211">
        <v>20</v>
      </c>
      <c r="I180" s="212"/>
      <c r="J180" s="213">
        <f>ROUND(I180*H180,2)</f>
        <v>0</v>
      </c>
      <c r="K180" s="209" t="s">
        <v>148</v>
      </c>
      <c r="L180" s="46"/>
      <c r="M180" s="214" t="s">
        <v>19</v>
      </c>
      <c r="N180" s="215" t="s">
        <v>47</v>
      </c>
      <c r="O180" s="86"/>
      <c r="P180" s="216">
        <f>O180*H180</f>
        <v>0</v>
      </c>
      <c r="Q180" s="216">
        <v>0.15614</v>
      </c>
      <c r="R180" s="216">
        <f>Q180*H180</f>
        <v>3.1227999999999998</v>
      </c>
      <c r="S180" s="216">
        <v>0</v>
      </c>
      <c r="T180" s="217">
        <f>S180*H180</f>
        <v>0</v>
      </c>
      <c r="U180" s="40"/>
      <c r="V180" s="40"/>
      <c r="W180" s="40"/>
      <c r="X180" s="40"/>
      <c r="Y180" s="40"/>
      <c r="Z180" s="40"/>
      <c r="AA180" s="40"/>
      <c r="AB180" s="40"/>
      <c r="AC180" s="40"/>
      <c r="AD180" s="40"/>
      <c r="AE180" s="40"/>
      <c r="AR180" s="218" t="s">
        <v>616</v>
      </c>
      <c r="AT180" s="218" t="s">
        <v>140</v>
      </c>
      <c r="AU180" s="218" t="s">
        <v>85</v>
      </c>
      <c r="AY180" s="19" t="s">
        <v>139</v>
      </c>
      <c r="BE180" s="219">
        <f>IF(N180="základní",J180,0)</f>
        <v>0</v>
      </c>
      <c r="BF180" s="219">
        <f>IF(N180="snížená",J180,0)</f>
        <v>0</v>
      </c>
      <c r="BG180" s="219">
        <f>IF(N180="zákl. přenesená",J180,0)</f>
        <v>0</v>
      </c>
      <c r="BH180" s="219">
        <f>IF(N180="sníž. přenesená",J180,0)</f>
        <v>0</v>
      </c>
      <c r="BI180" s="219">
        <f>IF(N180="nulová",J180,0)</f>
        <v>0</v>
      </c>
      <c r="BJ180" s="19" t="s">
        <v>83</v>
      </c>
      <c r="BK180" s="219">
        <f>ROUND(I180*H180,2)</f>
        <v>0</v>
      </c>
      <c r="BL180" s="19" t="s">
        <v>616</v>
      </c>
      <c r="BM180" s="218" t="s">
        <v>808</v>
      </c>
    </row>
    <row r="181" s="2" customFormat="1">
      <c r="A181" s="40"/>
      <c r="B181" s="41"/>
      <c r="C181" s="42"/>
      <c r="D181" s="232" t="s">
        <v>186</v>
      </c>
      <c r="E181" s="42"/>
      <c r="F181" s="233" t="s">
        <v>809</v>
      </c>
      <c r="G181" s="42"/>
      <c r="H181" s="42"/>
      <c r="I181" s="234"/>
      <c r="J181" s="42"/>
      <c r="K181" s="42"/>
      <c r="L181" s="46"/>
      <c r="M181" s="235"/>
      <c r="N181" s="236"/>
      <c r="O181" s="86"/>
      <c r="P181" s="86"/>
      <c r="Q181" s="86"/>
      <c r="R181" s="86"/>
      <c r="S181" s="86"/>
      <c r="T181" s="87"/>
      <c r="U181" s="40"/>
      <c r="V181" s="40"/>
      <c r="W181" s="40"/>
      <c r="X181" s="40"/>
      <c r="Y181" s="40"/>
      <c r="Z181" s="40"/>
      <c r="AA181" s="40"/>
      <c r="AB181" s="40"/>
      <c r="AC181" s="40"/>
      <c r="AD181" s="40"/>
      <c r="AE181" s="40"/>
      <c r="AT181" s="19" t="s">
        <v>186</v>
      </c>
      <c r="AU181" s="19" t="s">
        <v>85</v>
      </c>
    </row>
    <row r="182" s="2" customFormat="1" ht="24.15" customHeight="1">
      <c r="A182" s="40"/>
      <c r="B182" s="41"/>
      <c r="C182" s="207" t="s">
        <v>810</v>
      </c>
      <c r="D182" s="207" t="s">
        <v>140</v>
      </c>
      <c r="E182" s="208" t="s">
        <v>811</v>
      </c>
      <c r="F182" s="209" t="s">
        <v>812</v>
      </c>
      <c r="G182" s="210" t="s">
        <v>217</v>
      </c>
      <c r="H182" s="211">
        <v>20</v>
      </c>
      <c r="I182" s="212"/>
      <c r="J182" s="213">
        <f>ROUND(I182*H182,2)</f>
        <v>0</v>
      </c>
      <c r="K182" s="209" t="s">
        <v>148</v>
      </c>
      <c r="L182" s="46"/>
      <c r="M182" s="214" t="s">
        <v>19</v>
      </c>
      <c r="N182" s="215" t="s">
        <v>47</v>
      </c>
      <c r="O182" s="86"/>
      <c r="P182" s="216">
        <f>O182*H182</f>
        <v>0</v>
      </c>
      <c r="Q182" s="216">
        <v>0</v>
      </c>
      <c r="R182" s="216">
        <f>Q182*H182</f>
        <v>0</v>
      </c>
      <c r="S182" s="216">
        <v>0</v>
      </c>
      <c r="T182" s="217">
        <f>S182*H182</f>
        <v>0</v>
      </c>
      <c r="U182" s="40"/>
      <c r="V182" s="40"/>
      <c r="W182" s="40"/>
      <c r="X182" s="40"/>
      <c r="Y182" s="40"/>
      <c r="Z182" s="40"/>
      <c r="AA182" s="40"/>
      <c r="AB182" s="40"/>
      <c r="AC182" s="40"/>
      <c r="AD182" s="40"/>
      <c r="AE182" s="40"/>
      <c r="AR182" s="218" t="s">
        <v>616</v>
      </c>
      <c r="AT182" s="218" t="s">
        <v>140</v>
      </c>
      <c r="AU182" s="218" t="s">
        <v>85</v>
      </c>
      <c r="AY182" s="19" t="s">
        <v>139</v>
      </c>
      <c r="BE182" s="219">
        <f>IF(N182="základní",J182,0)</f>
        <v>0</v>
      </c>
      <c r="BF182" s="219">
        <f>IF(N182="snížená",J182,0)</f>
        <v>0</v>
      </c>
      <c r="BG182" s="219">
        <f>IF(N182="zákl. přenesená",J182,0)</f>
        <v>0</v>
      </c>
      <c r="BH182" s="219">
        <f>IF(N182="sníž. přenesená",J182,0)</f>
        <v>0</v>
      </c>
      <c r="BI182" s="219">
        <f>IF(N182="nulová",J182,0)</f>
        <v>0</v>
      </c>
      <c r="BJ182" s="19" t="s">
        <v>83</v>
      </c>
      <c r="BK182" s="219">
        <f>ROUND(I182*H182,2)</f>
        <v>0</v>
      </c>
      <c r="BL182" s="19" t="s">
        <v>616</v>
      </c>
      <c r="BM182" s="218" t="s">
        <v>813</v>
      </c>
    </row>
    <row r="183" s="11" customFormat="1" ht="25.92" customHeight="1">
      <c r="A183" s="11"/>
      <c r="B183" s="193"/>
      <c r="C183" s="194"/>
      <c r="D183" s="195" t="s">
        <v>75</v>
      </c>
      <c r="E183" s="196" t="s">
        <v>814</v>
      </c>
      <c r="F183" s="196" t="s">
        <v>815</v>
      </c>
      <c r="G183" s="194"/>
      <c r="H183" s="194"/>
      <c r="I183" s="197"/>
      <c r="J183" s="198">
        <f>BK183</f>
        <v>0</v>
      </c>
      <c r="K183" s="194"/>
      <c r="L183" s="199"/>
      <c r="M183" s="200"/>
      <c r="N183" s="201"/>
      <c r="O183" s="201"/>
      <c r="P183" s="202">
        <f>SUM(P184:P193)</f>
        <v>0</v>
      </c>
      <c r="Q183" s="201"/>
      <c r="R183" s="202">
        <f>SUM(R184:R193)</f>
        <v>0</v>
      </c>
      <c r="S183" s="201"/>
      <c r="T183" s="203">
        <f>SUM(T184:T193)</f>
        <v>0</v>
      </c>
      <c r="U183" s="11"/>
      <c r="V183" s="11"/>
      <c r="W183" s="11"/>
      <c r="X183" s="11"/>
      <c r="Y183" s="11"/>
      <c r="Z183" s="11"/>
      <c r="AA183" s="11"/>
      <c r="AB183" s="11"/>
      <c r="AC183" s="11"/>
      <c r="AD183" s="11"/>
      <c r="AE183" s="11"/>
      <c r="AR183" s="204" t="s">
        <v>155</v>
      </c>
      <c r="AT183" s="205" t="s">
        <v>75</v>
      </c>
      <c r="AU183" s="205" t="s">
        <v>76</v>
      </c>
      <c r="AY183" s="204" t="s">
        <v>139</v>
      </c>
      <c r="BK183" s="206">
        <f>SUM(BK184:BK193)</f>
        <v>0</v>
      </c>
    </row>
    <row r="184" s="2" customFormat="1" ht="14.4" customHeight="1">
      <c r="A184" s="40"/>
      <c r="B184" s="41"/>
      <c r="C184" s="207" t="s">
        <v>816</v>
      </c>
      <c r="D184" s="207" t="s">
        <v>140</v>
      </c>
      <c r="E184" s="208" t="s">
        <v>817</v>
      </c>
      <c r="F184" s="209" t="s">
        <v>818</v>
      </c>
      <c r="G184" s="210" t="s">
        <v>819</v>
      </c>
      <c r="H184" s="211">
        <v>24</v>
      </c>
      <c r="I184" s="212"/>
      <c r="J184" s="213">
        <f>ROUND(I184*H184,2)</f>
        <v>0</v>
      </c>
      <c r="K184" s="209" t="s">
        <v>19</v>
      </c>
      <c r="L184" s="46"/>
      <c r="M184" s="214" t="s">
        <v>19</v>
      </c>
      <c r="N184" s="215" t="s">
        <v>47</v>
      </c>
      <c r="O184" s="86"/>
      <c r="P184" s="216">
        <f>O184*H184</f>
        <v>0</v>
      </c>
      <c r="Q184" s="216">
        <v>0</v>
      </c>
      <c r="R184" s="216">
        <f>Q184*H184</f>
        <v>0</v>
      </c>
      <c r="S184" s="216">
        <v>0</v>
      </c>
      <c r="T184" s="217">
        <f>S184*H184</f>
        <v>0</v>
      </c>
      <c r="U184" s="40"/>
      <c r="V184" s="40"/>
      <c r="W184" s="40"/>
      <c r="X184" s="40"/>
      <c r="Y184" s="40"/>
      <c r="Z184" s="40"/>
      <c r="AA184" s="40"/>
      <c r="AB184" s="40"/>
      <c r="AC184" s="40"/>
      <c r="AD184" s="40"/>
      <c r="AE184" s="40"/>
      <c r="AR184" s="218" t="s">
        <v>783</v>
      </c>
      <c r="AT184" s="218" t="s">
        <v>140</v>
      </c>
      <c r="AU184" s="218" t="s">
        <v>83</v>
      </c>
      <c r="AY184" s="19" t="s">
        <v>139</v>
      </c>
      <c r="BE184" s="219">
        <f>IF(N184="základní",J184,0)</f>
        <v>0</v>
      </c>
      <c r="BF184" s="219">
        <f>IF(N184="snížená",J184,0)</f>
        <v>0</v>
      </c>
      <c r="BG184" s="219">
        <f>IF(N184="zákl. přenesená",J184,0)</f>
        <v>0</v>
      </c>
      <c r="BH184" s="219">
        <f>IF(N184="sníž. přenesená",J184,0)</f>
        <v>0</v>
      </c>
      <c r="BI184" s="219">
        <f>IF(N184="nulová",J184,0)</f>
        <v>0</v>
      </c>
      <c r="BJ184" s="19" t="s">
        <v>83</v>
      </c>
      <c r="BK184" s="219">
        <f>ROUND(I184*H184,2)</f>
        <v>0</v>
      </c>
      <c r="BL184" s="19" t="s">
        <v>783</v>
      </c>
      <c r="BM184" s="218" t="s">
        <v>820</v>
      </c>
    </row>
    <row r="185" s="15" customFormat="1">
      <c r="A185" s="15"/>
      <c r="B185" s="272"/>
      <c r="C185" s="273"/>
      <c r="D185" s="232" t="s">
        <v>192</v>
      </c>
      <c r="E185" s="274" t="s">
        <v>19</v>
      </c>
      <c r="F185" s="275" t="s">
        <v>821</v>
      </c>
      <c r="G185" s="273"/>
      <c r="H185" s="274" t="s">
        <v>19</v>
      </c>
      <c r="I185" s="276"/>
      <c r="J185" s="273"/>
      <c r="K185" s="273"/>
      <c r="L185" s="277"/>
      <c r="M185" s="278"/>
      <c r="N185" s="279"/>
      <c r="O185" s="279"/>
      <c r="P185" s="279"/>
      <c r="Q185" s="279"/>
      <c r="R185" s="279"/>
      <c r="S185" s="279"/>
      <c r="T185" s="280"/>
      <c r="U185" s="15"/>
      <c r="V185" s="15"/>
      <c r="W185" s="15"/>
      <c r="X185" s="15"/>
      <c r="Y185" s="15"/>
      <c r="Z185" s="15"/>
      <c r="AA185" s="15"/>
      <c r="AB185" s="15"/>
      <c r="AC185" s="15"/>
      <c r="AD185" s="15"/>
      <c r="AE185" s="15"/>
      <c r="AT185" s="281" t="s">
        <v>192</v>
      </c>
      <c r="AU185" s="281" t="s">
        <v>83</v>
      </c>
      <c r="AV185" s="15" t="s">
        <v>83</v>
      </c>
      <c r="AW185" s="15" t="s">
        <v>35</v>
      </c>
      <c r="AX185" s="15" t="s">
        <v>76</v>
      </c>
      <c r="AY185" s="281" t="s">
        <v>139</v>
      </c>
    </row>
    <row r="186" s="13" customFormat="1">
      <c r="A186" s="13"/>
      <c r="B186" s="237"/>
      <c r="C186" s="238"/>
      <c r="D186" s="232" t="s">
        <v>192</v>
      </c>
      <c r="E186" s="239" t="s">
        <v>19</v>
      </c>
      <c r="F186" s="240" t="s">
        <v>491</v>
      </c>
      <c r="G186" s="238"/>
      <c r="H186" s="241">
        <v>24</v>
      </c>
      <c r="I186" s="242"/>
      <c r="J186" s="238"/>
      <c r="K186" s="238"/>
      <c r="L186" s="243"/>
      <c r="M186" s="244"/>
      <c r="N186" s="245"/>
      <c r="O186" s="245"/>
      <c r="P186" s="245"/>
      <c r="Q186" s="245"/>
      <c r="R186" s="245"/>
      <c r="S186" s="245"/>
      <c r="T186" s="246"/>
      <c r="U186" s="13"/>
      <c r="V186" s="13"/>
      <c r="W186" s="13"/>
      <c r="X186" s="13"/>
      <c r="Y186" s="13"/>
      <c r="Z186" s="13"/>
      <c r="AA186" s="13"/>
      <c r="AB186" s="13"/>
      <c r="AC186" s="13"/>
      <c r="AD186" s="13"/>
      <c r="AE186" s="13"/>
      <c r="AT186" s="247" t="s">
        <v>192</v>
      </c>
      <c r="AU186" s="247" t="s">
        <v>83</v>
      </c>
      <c r="AV186" s="13" t="s">
        <v>85</v>
      </c>
      <c r="AW186" s="13" t="s">
        <v>35</v>
      </c>
      <c r="AX186" s="13" t="s">
        <v>83</v>
      </c>
      <c r="AY186" s="247" t="s">
        <v>139</v>
      </c>
    </row>
    <row r="187" s="2" customFormat="1" ht="14.4" customHeight="1">
      <c r="A187" s="40"/>
      <c r="B187" s="41"/>
      <c r="C187" s="207" t="s">
        <v>822</v>
      </c>
      <c r="D187" s="207" t="s">
        <v>140</v>
      </c>
      <c r="E187" s="208" t="s">
        <v>823</v>
      </c>
      <c r="F187" s="209" t="s">
        <v>818</v>
      </c>
      <c r="G187" s="210" t="s">
        <v>819</v>
      </c>
      <c r="H187" s="211">
        <v>8</v>
      </c>
      <c r="I187" s="212"/>
      <c r="J187" s="213">
        <f>ROUND(I187*H187,2)</f>
        <v>0</v>
      </c>
      <c r="K187" s="209" t="s">
        <v>19</v>
      </c>
      <c r="L187" s="46"/>
      <c r="M187" s="214" t="s">
        <v>19</v>
      </c>
      <c r="N187" s="215" t="s">
        <v>47</v>
      </c>
      <c r="O187" s="86"/>
      <c r="P187" s="216">
        <f>O187*H187</f>
        <v>0</v>
      </c>
      <c r="Q187" s="216">
        <v>0</v>
      </c>
      <c r="R187" s="216">
        <f>Q187*H187</f>
        <v>0</v>
      </c>
      <c r="S187" s="216">
        <v>0</v>
      </c>
      <c r="T187" s="217">
        <f>S187*H187</f>
        <v>0</v>
      </c>
      <c r="U187" s="40"/>
      <c r="V187" s="40"/>
      <c r="W187" s="40"/>
      <c r="X187" s="40"/>
      <c r="Y187" s="40"/>
      <c r="Z187" s="40"/>
      <c r="AA187" s="40"/>
      <c r="AB187" s="40"/>
      <c r="AC187" s="40"/>
      <c r="AD187" s="40"/>
      <c r="AE187" s="40"/>
      <c r="AR187" s="218" t="s">
        <v>783</v>
      </c>
      <c r="AT187" s="218" t="s">
        <v>140</v>
      </c>
      <c r="AU187" s="218" t="s">
        <v>83</v>
      </c>
      <c r="AY187" s="19" t="s">
        <v>139</v>
      </c>
      <c r="BE187" s="219">
        <f>IF(N187="základní",J187,0)</f>
        <v>0</v>
      </c>
      <c r="BF187" s="219">
        <f>IF(N187="snížená",J187,0)</f>
        <v>0</v>
      </c>
      <c r="BG187" s="219">
        <f>IF(N187="zákl. přenesená",J187,0)</f>
        <v>0</v>
      </c>
      <c r="BH187" s="219">
        <f>IF(N187="sníž. přenesená",J187,0)</f>
        <v>0</v>
      </c>
      <c r="BI187" s="219">
        <f>IF(N187="nulová",J187,0)</f>
        <v>0</v>
      </c>
      <c r="BJ187" s="19" t="s">
        <v>83</v>
      </c>
      <c r="BK187" s="219">
        <f>ROUND(I187*H187,2)</f>
        <v>0</v>
      </c>
      <c r="BL187" s="19" t="s">
        <v>783</v>
      </c>
      <c r="BM187" s="218" t="s">
        <v>824</v>
      </c>
    </row>
    <row r="188" s="13" customFormat="1">
      <c r="A188" s="13"/>
      <c r="B188" s="237"/>
      <c r="C188" s="238"/>
      <c r="D188" s="232" t="s">
        <v>192</v>
      </c>
      <c r="E188" s="239" t="s">
        <v>19</v>
      </c>
      <c r="F188" s="240" t="s">
        <v>825</v>
      </c>
      <c r="G188" s="238"/>
      <c r="H188" s="241">
        <v>8</v>
      </c>
      <c r="I188" s="242"/>
      <c r="J188" s="238"/>
      <c r="K188" s="238"/>
      <c r="L188" s="243"/>
      <c r="M188" s="244"/>
      <c r="N188" s="245"/>
      <c r="O188" s="245"/>
      <c r="P188" s="245"/>
      <c r="Q188" s="245"/>
      <c r="R188" s="245"/>
      <c r="S188" s="245"/>
      <c r="T188" s="246"/>
      <c r="U188" s="13"/>
      <c r="V188" s="13"/>
      <c r="W188" s="13"/>
      <c r="X188" s="13"/>
      <c r="Y188" s="13"/>
      <c r="Z188" s="13"/>
      <c r="AA188" s="13"/>
      <c r="AB188" s="13"/>
      <c r="AC188" s="13"/>
      <c r="AD188" s="13"/>
      <c r="AE188" s="13"/>
      <c r="AT188" s="247" t="s">
        <v>192</v>
      </c>
      <c r="AU188" s="247" t="s">
        <v>83</v>
      </c>
      <c r="AV188" s="13" t="s">
        <v>85</v>
      </c>
      <c r="AW188" s="13" t="s">
        <v>35</v>
      </c>
      <c r="AX188" s="13" t="s">
        <v>83</v>
      </c>
      <c r="AY188" s="247" t="s">
        <v>139</v>
      </c>
    </row>
    <row r="189" s="2" customFormat="1" ht="14.4" customHeight="1">
      <c r="A189" s="40"/>
      <c r="B189" s="41"/>
      <c r="C189" s="207" t="s">
        <v>826</v>
      </c>
      <c r="D189" s="207" t="s">
        <v>140</v>
      </c>
      <c r="E189" s="208" t="s">
        <v>817</v>
      </c>
      <c r="F189" s="209" t="s">
        <v>818</v>
      </c>
      <c r="G189" s="210" t="s">
        <v>819</v>
      </c>
      <c r="H189" s="211">
        <v>16</v>
      </c>
      <c r="I189" s="212"/>
      <c r="J189" s="213">
        <f>ROUND(I189*H189,2)</f>
        <v>0</v>
      </c>
      <c r="K189" s="209" t="s">
        <v>19</v>
      </c>
      <c r="L189" s="46"/>
      <c r="M189" s="214" t="s">
        <v>19</v>
      </c>
      <c r="N189" s="215" t="s">
        <v>47</v>
      </c>
      <c r="O189" s="86"/>
      <c r="P189" s="216">
        <f>O189*H189</f>
        <v>0</v>
      </c>
      <c r="Q189" s="216">
        <v>0</v>
      </c>
      <c r="R189" s="216">
        <f>Q189*H189</f>
        <v>0</v>
      </c>
      <c r="S189" s="216">
        <v>0</v>
      </c>
      <c r="T189" s="217">
        <f>S189*H189</f>
        <v>0</v>
      </c>
      <c r="U189" s="40"/>
      <c r="V189" s="40"/>
      <c r="W189" s="40"/>
      <c r="X189" s="40"/>
      <c r="Y189" s="40"/>
      <c r="Z189" s="40"/>
      <c r="AA189" s="40"/>
      <c r="AB189" s="40"/>
      <c r="AC189" s="40"/>
      <c r="AD189" s="40"/>
      <c r="AE189" s="40"/>
      <c r="AR189" s="218" t="s">
        <v>783</v>
      </c>
      <c r="AT189" s="218" t="s">
        <v>140</v>
      </c>
      <c r="AU189" s="218" t="s">
        <v>83</v>
      </c>
      <c r="AY189" s="19" t="s">
        <v>139</v>
      </c>
      <c r="BE189" s="219">
        <f>IF(N189="základní",J189,0)</f>
        <v>0</v>
      </c>
      <c r="BF189" s="219">
        <f>IF(N189="snížená",J189,0)</f>
        <v>0</v>
      </c>
      <c r="BG189" s="219">
        <f>IF(N189="zákl. přenesená",J189,0)</f>
        <v>0</v>
      </c>
      <c r="BH189" s="219">
        <f>IF(N189="sníž. přenesená",J189,0)</f>
        <v>0</v>
      </c>
      <c r="BI189" s="219">
        <f>IF(N189="nulová",J189,0)</f>
        <v>0</v>
      </c>
      <c r="BJ189" s="19" t="s">
        <v>83</v>
      </c>
      <c r="BK189" s="219">
        <f>ROUND(I189*H189,2)</f>
        <v>0</v>
      </c>
      <c r="BL189" s="19" t="s">
        <v>783</v>
      </c>
      <c r="BM189" s="218" t="s">
        <v>827</v>
      </c>
    </row>
    <row r="190" s="13" customFormat="1">
      <c r="A190" s="13"/>
      <c r="B190" s="237"/>
      <c r="C190" s="238"/>
      <c r="D190" s="232" t="s">
        <v>192</v>
      </c>
      <c r="E190" s="239" t="s">
        <v>19</v>
      </c>
      <c r="F190" s="240" t="s">
        <v>828</v>
      </c>
      <c r="G190" s="238"/>
      <c r="H190" s="241">
        <v>16</v>
      </c>
      <c r="I190" s="242"/>
      <c r="J190" s="238"/>
      <c r="K190" s="238"/>
      <c r="L190" s="243"/>
      <c r="M190" s="244"/>
      <c r="N190" s="245"/>
      <c r="O190" s="245"/>
      <c r="P190" s="245"/>
      <c r="Q190" s="245"/>
      <c r="R190" s="245"/>
      <c r="S190" s="245"/>
      <c r="T190" s="246"/>
      <c r="U190" s="13"/>
      <c r="V190" s="13"/>
      <c r="W190" s="13"/>
      <c r="X190" s="13"/>
      <c r="Y190" s="13"/>
      <c r="Z190" s="13"/>
      <c r="AA190" s="13"/>
      <c r="AB190" s="13"/>
      <c r="AC190" s="13"/>
      <c r="AD190" s="13"/>
      <c r="AE190" s="13"/>
      <c r="AT190" s="247" t="s">
        <v>192</v>
      </c>
      <c r="AU190" s="247" t="s">
        <v>83</v>
      </c>
      <c r="AV190" s="13" t="s">
        <v>85</v>
      </c>
      <c r="AW190" s="13" t="s">
        <v>35</v>
      </c>
      <c r="AX190" s="13" t="s">
        <v>83</v>
      </c>
      <c r="AY190" s="247" t="s">
        <v>139</v>
      </c>
    </row>
    <row r="191" s="2" customFormat="1" ht="14.4" customHeight="1">
      <c r="A191" s="40"/>
      <c r="B191" s="41"/>
      <c r="C191" s="207" t="s">
        <v>829</v>
      </c>
      <c r="D191" s="207" t="s">
        <v>140</v>
      </c>
      <c r="E191" s="208" t="s">
        <v>817</v>
      </c>
      <c r="F191" s="209" t="s">
        <v>818</v>
      </c>
      <c r="G191" s="210" t="s">
        <v>819</v>
      </c>
      <c r="H191" s="211">
        <v>3</v>
      </c>
      <c r="I191" s="212"/>
      <c r="J191" s="213">
        <f>ROUND(I191*H191,2)</f>
        <v>0</v>
      </c>
      <c r="K191" s="209" t="s">
        <v>19</v>
      </c>
      <c r="L191" s="46"/>
      <c r="M191" s="214" t="s">
        <v>19</v>
      </c>
      <c r="N191" s="215" t="s">
        <v>47</v>
      </c>
      <c r="O191" s="86"/>
      <c r="P191" s="216">
        <f>O191*H191</f>
        <v>0</v>
      </c>
      <c r="Q191" s="216">
        <v>0</v>
      </c>
      <c r="R191" s="216">
        <f>Q191*H191</f>
        <v>0</v>
      </c>
      <c r="S191" s="216">
        <v>0</v>
      </c>
      <c r="T191" s="217">
        <f>S191*H191</f>
        <v>0</v>
      </c>
      <c r="U191" s="40"/>
      <c r="V191" s="40"/>
      <c r="W191" s="40"/>
      <c r="X191" s="40"/>
      <c r="Y191" s="40"/>
      <c r="Z191" s="40"/>
      <c r="AA191" s="40"/>
      <c r="AB191" s="40"/>
      <c r="AC191" s="40"/>
      <c r="AD191" s="40"/>
      <c r="AE191" s="40"/>
      <c r="AR191" s="218" t="s">
        <v>783</v>
      </c>
      <c r="AT191" s="218" t="s">
        <v>140</v>
      </c>
      <c r="AU191" s="218" t="s">
        <v>83</v>
      </c>
      <c r="AY191" s="19" t="s">
        <v>139</v>
      </c>
      <c r="BE191" s="219">
        <f>IF(N191="základní",J191,0)</f>
        <v>0</v>
      </c>
      <c r="BF191" s="219">
        <f>IF(N191="snížená",J191,0)</f>
        <v>0</v>
      </c>
      <c r="BG191" s="219">
        <f>IF(N191="zákl. přenesená",J191,0)</f>
        <v>0</v>
      </c>
      <c r="BH191" s="219">
        <f>IF(N191="sníž. přenesená",J191,0)</f>
        <v>0</v>
      </c>
      <c r="BI191" s="219">
        <f>IF(N191="nulová",J191,0)</f>
        <v>0</v>
      </c>
      <c r="BJ191" s="19" t="s">
        <v>83</v>
      </c>
      <c r="BK191" s="219">
        <f>ROUND(I191*H191,2)</f>
        <v>0</v>
      </c>
      <c r="BL191" s="19" t="s">
        <v>783</v>
      </c>
      <c r="BM191" s="218" t="s">
        <v>830</v>
      </c>
    </row>
    <row r="192" s="13" customFormat="1">
      <c r="A192" s="13"/>
      <c r="B192" s="237"/>
      <c r="C192" s="238"/>
      <c r="D192" s="232" t="s">
        <v>192</v>
      </c>
      <c r="E192" s="239" t="s">
        <v>19</v>
      </c>
      <c r="F192" s="240" t="s">
        <v>831</v>
      </c>
      <c r="G192" s="238"/>
      <c r="H192" s="241">
        <v>3</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192</v>
      </c>
      <c r="AU192" s="247" t="s">
        <v>83</v>
      </c>
      <c r="AV192" s="13" t="s">
        <v>85</v>
      </c>
      <c r="AW192" s="13" t="s">
        <v>35</v>
      </c>
      <c r="AX192" s="13" t="s">
        <v>83</v>
      </c>
      <c r="AY192" s="247" t="s">
        <v>139</v>
      </c>
    </row>
    <row r="193" s="2" customFormat="1" ht="14.4" customHeight="1">
      <c r="A193" s="40"/>
      <c r="B193" s="41"/>
      <c r="C193" s="207" t="s">
        <v>832</v>
      </c>
      <c r="D193" s="207" t="s">
        <v>140</v>
      </c>
      <c r="E193" s="208" t="s">
        <v>833</v>
      </c>
      <c r="F193" s="209" t="s">
        <v>834</v>
      </c>
      <c r="G193" s="210" t="s">
        <v>819</v>
      </c>
      <c r="H193" s="211">
        <v>4</v>
      </c>
      <c r="I193" s="212"/>
      <c r="J193" s="213">
        <f>ROUND(I193*H193,2)</f>
        <v>0</v>
      </c>
      <c r="K193" s="209" t="s">
        <v>148</v>
      </c>
      <c r="L193" s="46"/>
      <c r="M193" s="214" t="s">
        <v>19</v>
      </c>
      <c r="N193" s="215" t="s">
        <v>47</v>
      </c>
      <c r="O193" s="86"/>
      <c r="P193" s="216">
        <f>O193*H193</f>
        <v>0</v>
      </c>
      <c r="Q193" s="216">
        <v>0</v>
      </c>
      <c r="R193" s="216">
        <f>Q193*H193</f>
        <v>0</v>
      </c>
      <c r="S193" s="216">
        <v>0</v>
      </c>
      <c r="T193" s="217">
        <f>S193*H193</f>
        <v>0</v>
      </c>
      <c r="U193" s="40"/>
      <c r="V193" s="40"/>
      <c r="W193" s="40"/>
      <c r="X193" s="40"/>
      <c r="Y193" s="40"/>
      <c r="Z193" s="40"/>
      <c r="AA193" s="40"/>
      <c r="AB193" s="40"/>
      <c r="AC193" s="40"/>
      <c r="AD193" s="40"/>
      <c r="AE193" s="40"/>
      <c r="AR193" s="218" t="s">
        <v>835</v>
      </c>
      <c r="AT193" s="218" t="s">
        <v>140</v>
      </c>
      <c r="AU193" s="218" t="s">
        <v>83</v>
      </c>
      <c r="AY193" s="19" t="s">
        <v>139</v>
      </c>
      <c r="BE193" s="219">
        <f>IF(N193="základní",J193,0)</f>
        <v>0</v>
      </c>
      <c r="BF193" s="219">
        <f>IF(N193="snížená",J193,0)</f>
        <v>0</v>
      </c>
      <c r="BG193" s="219">
        <f>IF(N193="zákl. přenesená",J193,0)</f>
        <v>0</v>
      </c>
      <c r="BH193" s="219">
        <f>IF(N193="sníž. přenesená",J193,0)</f>
        <v>0</v>
      </c>
      <c r="BI193" s="219">
        <f>IF(N193="nulová",J193,0)</f>
        <v>0</v>
      </c>
      <c r="BJ193" s="19" t="s">
        <v>83</v>
      </c>
      <c r="BK193" s="219">
        <f>ROUND(I193*H193,2)</f>
        <v>0</v>
      </c>
      <c r="BL193" s="19" t="s">
        <v>835</v>
      </c>
      <c r="BM193" s="218" t="s">
        <v>836</v>
      </c>
    </row>
    <row r="194" s="11" customFormat="1" ht="25.92" customHeight="1">
      <c r="A194" s="11"/>
      <c r="B194" s="193"/>
      <c r="C194" s="194"/>
      <c r="D194" s="195" t="s">
        <v>75</v>
      </c>
      <c r="E194" s="196" t="s">
        <v>136</v>
      </c>
      <c r="F194" s="196" t="s">
        <v>137</v>
      </c>
      <c r="G194" s="194"/>
      <c r="H194" s="194"/>
      <c r="I194" s="197"/>
      <c r="J194" s="198">
        <f>BK194</f>
        <v>0</v>
      </c>
      <c r="K194" s="194"/>
      <c r="L194" s="199"/>
      <c r="M194" s="200"/>
      <c r="N194" s="201"/>
      <c r="O194" s="201"/>
      <c r="P194" s="202">
        <f>SUM(P195:P198)</f>
        <v>0</v>
      </c>
      <c r="Q194" s="201"/>
      <c r="R194" s="202">
        <f>SUM(R195:R198)</f>
        <v>0</v>
      </c>
      <c r="S194" s="201"/>
      <c r="T194" s="203">
        <f>SUM(T195:T198)</f>
        <v>0</v>
      </c>
      <c r="U194" s="11"/>
      <c r="V194" s="11"/>
      <c r="W194" s="11"/>
      <c r="X194" s="11"/>
      <c r="Y194" s="11"/>
      <c r="Z194" s="11"/>
      <c r="AA194" s="11"/>
      <c r="AB194" s="11"/>
      <c r="AC194" s="11"/>
      <c r="AD194" s="11"/>
      <c r="AE194" s="11"/>
      <c r="AR194" s="204" t="s">
        <v>138</v>
      </c>
      <c r="AT194" s="205" t="s">
        <v>75</v>
      </c>
      <c r="AU194" s="205" t="s">
        <v>76</v>
      </c>
      <c r="AY194" s="204" t="s">
        <v>139</v>
      </c>
      <c r="BK194" s="206">
        <f>SUM(BK195:BK198)</f>
        <v>0</v>
      </c>
    </row>
    <row r="195" s="2" customFormat="1" ht="14.4" customHeight="1">
      <c r="A195" s="40"/>
      <c r="B195" s="41"/>
      <c r="C195" s="207" t="s">
        <v>837</v>
      </c>
      <c r="D195" s="207" t="s">
        <v>140</v>
      </c>
      <c r="E195" s="208" t="s">
        <v>838</v>
      </c>
      <c r="F195" s="209" t="s">
        <v>839</v>
      </c>
      <c r="G195" s="210" t="s">
        <v>143</v>
      </c>
      <c r="H195" s="211">
        <v>1</v>
      </c>
      <c r="I195" s="212"/>
      <c r="J195" s="213">
        <f>ROUND(I195*H195,2)</f>
        <v>0</v>
      </c>
      <c r="K195" s="209" t="s">
        <v>148</v>
      </c>
      <c r="L195" s="46"/>
      <c r="M195" s="214" t="s">
        <v>19</v>
      </c>
      <c r="N195" s="215" t="s">
        <v>47</v>
      </c>
      <c r="O195" s="86"/>
      <c r="P195" s="216">
        <f>O195*H195</f>
        <v>0</v>
      </c>
      <c r="Q195" s="216">
        <v>0</v>
      </c>
      <c r="R195" s="216">
        <f>Q195*H195</f>
        <v>0</v>
      </c>
      <c r="S195" s="216">
        <v>0</v>
      </c>
      <c r="T195" s="217">
        <f>S195*H195</f>
        <v>0</v>
      </c>
      <c r="U195" s="40"/>
      <c r="V195" s="40"/>
      <c r="W195" s="40"/>
      <c r="X195" s="40"/>
      <c r="Y195" s="40"/>
      <c r="Z195" s="40"/>
      <c r="AA195" s="40"/>
      <c r="AB195" s="40"/>
      <c r="AC195" s="40"/>
      <c r="AD195" s="40"/>
      <c r="AE195" s="40"/>
      <c r="AR195" s="218" t="s">
        <v>144</v>
      </c>
      <c r="AT195" s="218" t="s">
        <v>140</v>
      </c>
      <c r="AU195" s="218" t="s">
        <v>83</v>
      </c>
      <c r="AY195" s="19" t="s">
        <v>139</v>
      </c>
      <c r="BE195" s="219">
        <f>IF(N195="základní",J195,0)</f>
        <v>0</v>
      </c>
      <c r="BF195" s="219">
        <f>IF(N195="snížená",J195,0)</f>
        <v>0</v>
      </c>
      <c r="BG195" s="219">
        <f>IF(N195="zákl. přenesená",J195,0)</f>
        <v>0</v>
      </c>
      <c r="BH195" s="219">
        <f>IF(N195="sníž. přenesená",J195,0)</f>
        <v>0</v>
      </c>
      <c r="BI195" s="219">
        <f>IF(N195="nulová",J195,0)</f>
        <v>0</v>
      </c>
      <c r="BJ195" s="19" t="s">
        <v>83</v>
      </c>
      <c r="BK195" s="219">
        <f>ROUND(I195*H195,2)</f>
        <v>0</v>
      </c>
      <c r="BL195" s="19" t="s">
        <v>144</v>
      </c>
      <c r="BM195" s="218" t="s">
        <v>840</v>
      </c>
    </row>
    <row r="196" s="2" customFormat="1" ht="14.4" customHeight="1">
      <c r="A196" s="40"/>
      <c r="B196" s="41"/>
      <c r="C196" s="207" t="s">
        <v>841</v>
      </c>
      <c r="D196" s="207" t="s">
        <v>140</v>
      </c>
      <c r="E196" s="208" t="s">
        <v>842</v>
      </c>
      <c r="F196" s="209" t="s">
        <v>843</v>
      </c>
      <c r="G196" s="210" t="s">
        <v>143</v>
      </c>
      <c r="H196" s="211">
        <v>1</v>
      </c>
      <c r="I196" s="212"/>
      <c r="J196" s="213">
        <f>ROUND(I196*H196,2)</f>
        <v>0</v>
      </c>
      <c r="K196" s="209" t="s">
        <v>148</v>
      </c>
      <c r="L196" s="46"/>
      <c r="M196" s="214" t="s">
        <v>19</v>
      </c>
      <c r="N196" s="215" t="s">
        <v>47</v>
      </c>
      <c r="O196" s="86"/>
      <c r="P196" s="216">
        <f>O196*H196</f>
        <v>0</v>
      </c>
      <c r="Q196" s="216">
        <v>0</v>
      </c>
      <c r="R196" s="216">
        <f>Q196*H196</f>
        <v>0</v>
      </c>
      <c r="S196" s="216">
        <v>0</v>
      </c>
      <c r="T196" s="217">
        <f>S196*H196</f>
        <v>0</v>
      </c>
      <c r="U196" s="40"/>
      <c r="V196" s="40"/>
      <c r="W196" s="40"/>
      <c r="X196" s="40"/>
      <c r="Y196" s="40"/>
      <c r="Z196" s="40"/>
      <c r="AA196" s="40"/>
      <c r="AB196" s="40"/>
      <c r="AC196" s="40"/>
      <c r="AD196" s="40"/>
      <c r="AE196" s="40"/>
      <c r="AR196" s="218" t="s">
        <v>144</v>
      </c>
      <c r="AT196" s="218" t="s">
        <v>140</v>
      </c>
      <c r="AU196" s="218" t="s">
        <v>83</v>
      </c>
      <c r="AY196" s="19" t="s">
        <v>139</v>
      </c>
      <c r="BE196" s="219">
        <f>IF(N196="základní",J196,0)</f>
        <v>0</v>
      </c>
      <c r="BF196" s="219">
        <f>IF(N196="snížená",J196,0)</f>
        <v>0</v>
      </c>
      <c r="BG196" s="219">
        <f>IF(N196="zákl. přenesená",J196,0)</f>
        <v>0</v>
      </c>
      <c r="BH196" s="219">
        <f>IF(N196="sníž. přenesená",J196,0)</f>
        <v>0</v>
      </c>
      <c r="BI196" s="219">
        <f>IF(N196="nulová",J196,0)</f>
        <v>0</v>
      </c>
      <c r="BJ196" s="19" t="s">
        <v>83</v>
      </c>
      <c r="BK196" s="219">
        <f>ROUND(I196*H196,2)</f>
        <v>0</v>
      </c>
      <c r="BL196" s="19" t="s">
        <v>144</v>
      </c>
      <c r="BM196" s="218" t="s">
        <v>844</v>
      </c>
    </row>
    <row r="197" s="2" customFormat="1" ht="14.4" customHeight="1">
      <c r="A197" s="40"/>
      <c r="B197" s="41"/>
      <c r="C197" s="207" t="s">
        <v>845</v>
      </c>
      <c r="D197" s="207" t="s">
        <v>140</v>
      </c>
      <c r="E197" s="208" t="s">
        <v>159</v>
      </c>
      <c r="F197" s="209" t="s">
        <v>846</v>
      </c>
      <c r="G197" s="210" t="s">
        <v>143</v>
      </c>
      <c r="H197" s="211">
        <v>1</v>
      </c>
      <c r="I197" s="212"/>
      <c r="J197" s="213">
        <f>ROUND(I197*H197,2)</f>
        <v>0</v>
      </c>
      <c r="K197" s="209" t="s">
        <v>148</v>
      </c>
      <c r="L197" s="46"/>
      <c r="M197" s="214" t="s">
        <v>19</v>
      </c>
      <c r="N197" s="215" t="s">
        <v>47</v>
      </c>
      <c r="O197" s="86"/>
      <c r="P197" s="216">
        <f>O197*H197</f>
        <v>0</v>
      </c>
      <c r="Q197" s="216">
        <v>0</v>
      </c>
      <c r="R197" s="216">
        <f>Q197*H197</f>
        <v>0</v>
      </c>
      <c r="S197" s="216">
        <v>0</v>
      </c>
      <c r="T197" s="217">
        <f>S197*H197</f>
        <v>0</v>
      </c>
      <c r="U197" s="40"/>
      <c r="V197" s="40"/>
      <c r="W197" s="40"/>
      <c r="X197" s="40"/>
      <c r="Y197" s="40"/>
      <c r="Z197" s="40"/>
      <c r="AA197" s="40"/>
      <c r="AB197" s="40"/>
      <c r="AC197" s="40"/>
      <c r="AD197" s="40"/>
      <c r="AE197" s="40"/>
      <c r="AR197" s="218" t="s">
        <v>144</v>
      </c>
      <c r="AT197" s="218" t="s">
        <v>140</v>
      </c>
      <c r="AU197" s="218" t="s">
        <v>83</v>
      </c>
      <c r="AY197" s="19" t="s">
        <v>139</v>
      </c>
      <c r="BE197" s="219">
        <f>IF(N197="základní",J197,0)</f>
        <v>0</v>
      </c>
      <c r="BF197" s="219">
        <f>IF(N197="snížená",J197,0)</f>
        <v>0</v>
      </c>
      <c r="BG197" s="219">
        <f>IF(N197="zákl. přenesená",J197,0)</f>
        <v>0</v>
      </c>
      <c r="BH197" s="219">
        <f>IF(N197="sníž. přenesená",J197,0)</f>
        <v>0</v>
      </c>
      <c r="BI197" s="219">
        <f>IF(N197="nulová",J197,0)</f>
        <v>0</v>
      </c>
      <c r="BJ197" s="19" t="s">
        <v>83</v>
      </c>
      <c r="BK197" s="219">
        <f>ROUND(I197*H197,2)</f>
        <v>0</v>
      </c>
      <c r="BL197" s="19" t="s">
        <v>144</v>
      </c>
      <c r="BM197" s="218" t="s">
        <v>847</v>
      </c>
    </row>
    <row r="198" s="2" customFormat="1" ht="14.4" customHeight="1">
      <c r="A198" s="40"/>
      <c r="B198" s="41"/>
      <c r="C198" s="207" t="s">
        <v>848</v>
      </c>
      <c r="D198" s="207" t="s">
        <v>140</v>
      </c>
      <c r="E198" s="208" t="s">
        <v>849</v>
      </c>
      <c r="F198" s="209" t="s">
        <v>850</v>
      </c>
      <c r="G198" s="210" t="s">
        <v>143</v>
      </c>
      <c r="H198" s="211">
        <v>1</v>
      </c>
      <c r="I198" s="212"/>
      <c r="J198" s="213">
        <f>ROUND(I198*H198,2)</f>
        <v>0</v>
      </c>
      <c r="K198" s="209" t="s">
        <v>148</v>
      </c>
      <c r="L198" s="46"/>
      <c r="M198" s="220" t="s">
        <v>19</v>
      </c>
      <c r="N198" s="221" t="s">
        <v>47</v>
      </c>
      <c r="O198" s="222"/>
      <c r="P198" s="223">
        <f>O198*H198</f>
        <v>0</v>
      </c>
      <c r="Q198" s="223">
        <v>0</v>
      </c>
      <c r="R198" s="223">
        <f>Q198*H198</f>
        <v>0</v>
      </c>
      <c r="S198" s="223">
        <v>0</v>
      </c>
      <c r="T198" s="224">
        <f>S198*H198</f>
        <v>0</v>
      </c>
      <c r="U198" s="40"/>
      <c r="V198" s="40"/>
      <c r="W198" s="40"/>
      <c r="X198" s="40"/>
      <c r="Y198" s="40"/>
      <c r="Z198" s="40"/>
      <c r="AA198" s="40"/>
      <c r="AB198" s="40"/>
      <c r="AC198" s="40"/>
      <c r="AD198" s="40"/>
      <c r="AE198" s="40"/>
      <c r="AR198" s="218" t="s">
        <v>144</v>
      </c>
      <c r="AT198" s="218" t="s">
        <v>140</v>
      </c>
      <c r="AU198" s="218" t="s">
        <v>83</v>
      </c>
      <c r="AY198" s="19" t="s">
        <v>139</v>
      </c>
      <c r="BE198" s="219">
        <f>IF(N198="základní",J198,0)</f>
        <v>0</v>
      </c>
      <c r="BF198" s="219">
        <f>IF(N198="snížená",J198,0)</f>
        <v>0</v>
      </c>
      <c r="BG198" s="219">
        <f>IF(N198="zákl. přenesená",J198,0)</f>
        <v>0</v>
      </c>
      <c r="BH198" s="219">
        <f>IF(N198="sníž. přenesená",J198,0)</f>
        <v>0</v>
      </c>
      <c r="BI198" s="219">
        <f>IF(N198="nulová",J198,0)</f>
        <v>0</v>
      </c>
      <c r="BJ198" s="19" t="s">
        <v>83</v>
      </c>
      <c r="BK198" s="219">
        <f>ROUND(I198*H198,2)</f>
        <v>0</v>
      </c>
      <c r="BL198" s="19" t="s">
        <v>144</v>
      </c>
      <c r="BM198" s="218" t="s">
        <v>851</v>
      </c>
    </row>
    <row r="199" s="2" customFormat="1" ht="6.96" customHeight="1">
      <c r="A199" s="40"/>
      <c r="B199" s="61"/>
      <c r="C199" s="62"/>
      <c r="D199" s="62"/>
      <c r="E199" s="62"/>
      <c r="F199" s="62"/>
      <c r="G199" s="62"/>
      <c r="H199" s="62"/>
      <c r="I199" s="62"/>
      <c r="J199" s="62"/>
      <c r="K199" s="62"/>
      <c r="L199" s="46"/>
      <c r="M199" s="40"/>
      <c r="O199" s="40"/>
      <c r="P199" s="40"/>
      <c r="Q199" s="40"/>
      <c r="R199" s="40"/>
      <c r="S199" s="40"/>
      <c r="T199" s="40"/>
      <c r="U199" s="40"/>
      <c r="V199" s="40"/>
      <c r="W199" s="40"/>
      <c r="X199" s="40"/>
      <c r="Y199" s="40"/>
      <c r="Z199" s="40"/>
      <c r="AA199" s="40"/>
      <c r="AB199" s="40"/>
      <c r="AC199" s="40"/>
      <c r="AD199" s="40"/>
      <c r="AE199" s="40"/>
    </row>
  </sheetData>
  <sheetProtection sheet="1" autoFilter="0" formatColumns="0" formatRows="0" objects="1" scenarios="1" spinCount="100000" saltValue="0d+UxrGhvuMvbIW1IKHFd+tfDjmCzGNrpwF/pMudJ8GY5kl/0QvfBcZcIwnwZx0yPwoiDpa/T8zOyV3db9m5NQ==" hashValue="zpTyeC5gePt6fS/ZI1xNbKZKu1gM4IPmJRtn9WmsKumkRfPmKmsQw1Qn7imhHjwkSx+ZEgz0wBAZEQX+GPyloQ==" algorithmName="SHA-512" password="CC35"/>
  <autoFilter ref="C97:K198"/>
  <mergeCells count="12">
    <mergeCell ref="E7:H7"/>
    <mergeCell ref="E9:H9"/>
    <mergeCell ref="E11:H11"/>
    <mergeCell ref="E20:H20"/>
    <mergeCell ref="E29:H29"/>
    <mergeCell ref="E50:H50"/>
    <mergeCell ref="E52:H52"/>
    <mergeCell ref="E54:H54"/>
    <mergeCell ref="E86:H86"/>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111</v>
      </c>
    </row>
    <row r="3" s="1" customFormat="1" ht="6.96" customHeight="1">
      <c r="B3" s="140"/>
      <c r="C3" s="141"/>
      <c r="D3" s="141"/>
      <c r="E3" s="141"/>
      <c r="F3" s="141"/>
      <c r="G3" s="141"/>
      <c r="H3" s="141"/>
      <c r="I3" s="141"/>
      <c r="J3" s="141"/>
      <c r="K3" s="141"/>
      <c r="L3" s="22"/>
      <c r="AT3" s="19" t="s">
        <v>85</v>
      </c>
    </row>
    <row r="4" s="1" customFormat="1" ht="24.96" customHeight="1">
      <c r="B4" s="22"/>
      <c r="D4" s="142" t="s">
        <v>112</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Optimalizace trati Praha Smíchov (mimo) - Černošice (mimo)</v>
      </c>
      <c r="F7" s="144"/>
      <c r="G7" s="144"/>
      <c r="H7" s="144"/>
      <c r="L7" s="22"/>
    </row>
    <row r="8" s="1" customFormat="1" ht="12" customHeight="1">
      <c r="B8" s="22"/>
      <c r="D8" s="144" t="s">
        <v>113</v>
      </c>
      <c r="L8" s="22"/>
    </row>
    <row r="9" s="2" customFormat="1" ht="16.5" customHeight="1">
      <c r="A9" s="40"/>
      <c r="B9" s="46"/>
      <c r="C9" s="40"/>
      <c r="D9" s="40"/>
      <c r="E9" s="145" t="s">
        <v>254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115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852</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27. 10. 2020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28</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29</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28</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31</v>
      </c>
      <c r="E22" s="40"/>
      <c r="F22" s="40"/>
      <c r="G22" s="40"/>
      <c r="H22" s="40"/>
      <c r="I22" s="144" t="s">
        <v>26</v>
      </c>
      <c r="J22" s="135" t="s">
        <v>32</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44" t="s">
        <v>28</v>
      </c>
      <c r="J23" s="135" t="s">
        <v>34</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37</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38</v>
      </c>
      <c r="F26" s="40"/>
      <c r="G26" s="40"/>
      <c r="H26" s="40"/>
      <c r="I26" s="144" t="s">
        <v>28</v>
      </c>
      <c r="J26" s="135" t="s">
        <v>39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40</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41</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42</v>
      </c>
      <c r="E32" s="40"/>
      <c r="F32" s="40"/>
      <c r="G32" s="40"/>
      <c r="H32" s="40"/>
      <c r="I32" s="40"/>
      <c r="J32" s="155">
        <f>ROUND(J93,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44</v>
      </c>
      <c r="G34" s="40"/>
      <c r="H34" s="40"/>
      <c r="I34" s="156" t="s">
        <v>43</v>
      </c>
      <c r="J34" s="156" t="s">
        <v>45</v>
      </c>
      <c r="K34" s="40"/>
      <c r="L34" s="146"/>
      <c r="S34" s="40"/>
      <c r="T34" s="40"/>
      <c r="U34" s="40"/>
      <c r="V34" s="40"/>
      <c r="W34" s="40"/>
      <c r="X34" s="40"/>
      <c r="Y34" s="40"/>
      <c r="Z34" s="40"/>
      <c r="AA34" s="40"/>
      <c r="AB34" s="40"/>
      <c r="AC34" s="40"/>
      <c r="AD34" s="40"/>
      <c r="AE34" s="40"/>
    </row>
    <row r="35" s="2" customFormat="1" ht="14.4" customHeight="1">
      <c r="A35" s="40"/>
      <c r="B35" s="46"/>
      <c r="C35" s="40"/>
      <c r="D35" s="157" t="s">
        <v>46</v>
      </c>
      <c r="E35" s="144" t="s">
        <v>47</v>
      </c>
      <c r="F35" s="158">
        <f>ROUND((SUM(BE93:BE156)),  2)</f>
        <v>0</v>
      </c>
      <c r="G35" s="40"/>
      <c r="H35" s="40"/>
      <c r="I35" s="159">
        <v>0.20999999999999999</v>
      </c>
      <c r="J35" s="158">
        <f>ROUND(((SUM(BE93:BE156))*I35),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48</v>
      </c>
      <c r="F36" s="158">
        <f>ROUND((SUM(BF93:BF156)),  2)</f>
        <v>0</v>
      </c>
      <c r="G36" s="40"/>
      <c r="H36" s="40"/>
      <c r="I36" s="159">
        <v>0.14999999999999999</v>
      </c>
      <c r="J36" s="158">
        <f>ROUND(((SUM(BF93:BF156))*I36),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ROUND((SUM(BG93:BG156)),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50</v>
      </c>
      <c r="F38" s="158">
        <f>ROUND((SUM(BH93:BH156)),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51</v>
      </c>
      <c r="F39" s="158">
        <f>ROUND((SUM(BI93:BI156)),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52</v>
      </c>
      <c r="E41" s="162"/>
      <c r="F41" s="162"/>
      <c r="G41" s="163" t="s">
        <v>53</v>
      </c>
      <c r="H41" s="164" t="s">
        <v>54</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Optimalizace trati Praha Smíchov (mimo) - Černošice (mimo)</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113</v>
      </c>
      <c r="D51" s="24"/>
      <c r="E51" s="24"/>
      <c r="F51" s="24"/>
      <c r="G51" s="24"/>
      <c r="H51" s="24"/>
      <c r="I51" s="24"/>
      <c r="J51" s="24"/>
      <c r="K51" s="24"/>
      <c r="L51" s="22"/>
    </row>
    <row r="52" s="2" customFormat="1" ht="16.5" customHeight="1">
      <c r="A52" s="40"/>
      <c r="B52" s="41"/>
      <c r="C52" s="42"/>
      <c r="D52" s="42"/>
      <c r="E52" s="171" t="s">
        <v>254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115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SO 63-51-03 - LEEL Servis, přesun vrátnice - ZTI</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Praha</v>
      </c>
      <c r="G56" s="42"/>
      <c r="H56" s="42"/>
      <c r="I56" s="34" t="s">
        <v>23</v>
      </c>
      <c r="J56" s="74" t="str">
        <f>IF(J14="","",J14)</f>
        <v>27. 10. 2020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25</v>
      </c>
      <c r="D58" s="42"/>
      <c r="E58" s="42"/>
      <c r="F58" s="29" t="str">
        <f>E17</f>
        <v xml:space="preserve"> </v>
      </c>
      <c r="G58" s="42"/>
      <c r="H58" s="42"/>
      <c r="I58" s="34" t="s">
        <v>31</v>
      </c>
      <c r="J58" s="38" t="str">
        <f>E23</f>
        <v>SUDOP PRAHA a.s.</v>
      </c>
      <c r="K58" s="42"/>
      <c r="L58" s="146"/>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36</v>
      </c>
      <c r="J59" s="38" t="str">
        <f>E26</f>
        <v>Aprea s.r.o.</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118</v>
      </c>
      <c r="D61" s="173"/>
      <c r="E61" s="173"/>
      <c r="F61" s="173"/>
      <c r="G61" s="173"/>
      <c r="H61" s="173"/>
      <c r="I61" s="173"/>
      <c r="J61" s="174" t="s">
        <v>119</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74</v>
      </c>
      <c r="D63" s="42"/>
      <c r="E63" s="42"/>
      <c r="F63" s="42"/>
      <c r="G63" s="42"/>
      <c r="H63" s="42"/>
      <c r="I63" s="42"/>
      <c r="J63" s="104">
        <f>J93</f>
        <v>0</v>
      </c>
      <c r="K63" s="42"/>
      <c r="L63" s="146"/>
      <c r="S63" s="40"/>
      <c r="T63" s="40"/>
      <c r="U63" s="40"/>
      <c r="V63" s="40"/>
      <c r="W63" s="40"/>
      <c r="X63" s="40"/>
      <c r="Y63" s="40"/>
      <c r="Z63" s="40"/>
      <c r="AA63" s="40"/>
      <c r="AB63" s="40"/>
      <c r="AC63" s="40"/>
      <c r="AD63" s="40"/>
      <c r="AE63" s="40"/>
      <c r="AU63" s="19" t="s">
        <v>120</v>
      </c>
    </row>
    <row r="64" s="9" customFormat="1" ht="24.96" customHeight="1">
      <c r="A64" s="9"/>
      <c r="B64" s="176"/>
      <c r="C64" s="177"/>
      <c r="D64" s="178" t="s">
        <v>173</v>
      </c>
      <c r="E64" s="179"/>
      <c r="F64" s="179"/>
      <c r="G64" s="179"/>
      <c r="H64" s="179"/>
      <c r="I64" s="179"/>
      <c r="J64" s="180">
        <f>J94</f>
        <v>0</v>
      </c>
      <c r="K64" s="177"/>
      <c r="L64" s="181"/>
      <c r="S64" s="9"/>
      <c r="T64" s="9"/>
      <c r="U64" s="9"/>
      <c r="V64" s="9"/>
      <c r="W64" s="9"/>
      <c r="X64" s="9"/>
      <c r="Y64" s="9"/>
      <c r="Z64" s="9"/>
      <c r="AA64" s="9"/>
      <c r="AB64" s="9"/>
      <c r="AC64" s="9"/>
      <c r="AD64" s="9"/>
      <c r="AE64" s="9"/>
    </row>
    <row r="65" s="12" customFormat="1" ht="19.92" customHeight="1">
      <c r="A65" s="12"/>
      <c r="B65" s="225"/>
      <c r="C65" s="127"/>
      <c r="D65" s="226" t="s">
        <v>174</v>
      </c>
      <c r="E65" s="227"/>
      <c r="F65" s="227"/>
      <c r="G65" s="227"/>
      <c r="H65" s="227"/>
      <c r="I65" s="227"/>
      <c r="J65" s="228">
        <f>J95</f>
        <v>0</v>
      </c>
      <c r="K65" s="127"/>
      <c r="L65" s="229"/>
      <c r="S65" s="12"/>
      <c r="T65" s="12"/>
      <c r="U65" s="12"/>
      <c r="V65" s="12"/>
      <c r="W65" s="12"/>
      <c r="X65" s="12"/>
      <c r="Y65" s="12"/>
      <c r="Z65" s="12"/>
      <c r="AA65" s="12"/>
      <c r="AB65" s="12"/>
      <c r="AC65" s="12"/>
      <c r="AD65" s="12"/>
      <c r="AE65" s="12"/>
    </row>
    <row r="66" s="12" customFormat="1" ht="19.92" customHeight="1">
      <c r="A66" s="12"/>
      <c r="B66" s="225"/>
      <c r="C66" s="127"/>
      <c r="D66" s="226" t="s">
        <v>853</v>
      </c>
      <c r="E66" s="227"/>
      <c r="F66" s="227"/>
      <c r="G66" s="227"/>
      <c r="H66" s="227"/>
      <c r="I66" s="227"/>
      <c r="J66" s="228">
        <f>J112</f>
        <v>0</v>
      </c>
      <c r="K66" s="127"/>
      <c r="L66" s="229"/>
      <c r="S66" s="12"/>
      <c r="T66" s="12"/>
      <c r="U66" s="12"/>
      <c r="V66" s="12"/>
      <c r="W66" s="12"/>
      <c r="X66" s="12"/>
      <c r="Y66" s="12"/>
      <c r="Z66" s="12"/>
      <c r="AA66" s="12"/>
      <c r="AB66" s="12"/>
      <c r="AC66" s="12"/>
      <c r="AD66" s="12"/>
      <c r="AE66" s="12"/>
    </row>
    <row r="67" s="12" customFormat="1" ht="19.92" customHeight="1">
      <c r="A67" s="12"/>
      <c r="B67" s="225"/>
      <c r="C67" s="127"/>
      <c r="D67" s="226" t="s">
        <v>175</v>
      </c>
      <c r="E67" s="227"/>
      <c r="F67" s="227"/>
      <c r="G67" s="227"/>
      <c r="H67" s="227"/>
      <c r="I67" s="227"/>
      <c r="J67" s="228">
        <f>J115</f>
        <v>0</v>
      </c>
      <c r="K67" s="127"/>
      <c r="L67" s="229"/>
      <c r="S67" s="12"/>
      <c r="T67" s="12"/>
      <c r="U67" s="12"/>
      <c r="V67" s="12"/>
      <c r="W67" s="12"/>
      <c r="X67" s="12"/>
      <c r="Y67" s="12"/>
      <c r="Z67" s="12"/>
      <c r="AA67" s="12"/>
      <c r="AB67" s="12"/>
      <c r="AC67" s="12"/>
      <c r="AD67" s="12"/>
      <c r="AE67" s="12"/>
    </row>
    <row r="68" s="12" customFormat="1" ht="19.92" customHeight="1">
      <c r="A68" s="12"/>
      <c r="B68" s="225"/>
      <c r="C68" s="127"/>
      <c r="D68" s="226" t="s">
        <v>854</v>
      </c>
      <c r="E68" s="227"/>
      <c r="F68" s="227"/>
      <c r="G68" s="227"/>
      <c r="H68" s="227"/>
      <c r="I68" s="227"/>
      <c r="J68" s="228">
        <f>J120</f>
        <v>0</v>
      </c>
      <c r="K68" s="127"/>
      <c r="L68" s="229"/>
      <c r="S68" s="12"/>
      <c r="T68" s="12"/>
      <c r="U68" s="12"/>
      <c r="V68" s="12"/>
      <c r="W68" s="12"/>
      <c r="X68" s="12"/>
      <c r="Y68" s="12"/>
      <c r="Z68" s="12"/>
      <c r="AA68" s="12"/>
      <c r="AB68" s="12"/>
      <c r="AC68" s="12"/>
      <c r="AD68" s="12"/>
      <c r="AE68" s="12"/>
    </row>
    <row r="69" s="12" customFormat="1" ht="19.92" customHeight="1">
      <c r="A69" s="12"/>
      <c r="B69" s="225"/>
      <c r="C69" s="127"/>
      <c r="D69" s="226" t="s">
        <v>176</v>
      </c>
      <c r="E69" s="227"/>
      <c r="F69" s="227"/>
      <c r="G69" s="227"/>
      <c r="H69" s="227"/>
      <c r="I69" s="227"/>
      <c r="J69" s="228">
        <f>J140</f>
        <v>0</v>
      </c>
      <c r="K69" s="127"/>
      <c r="L69" s="229"/>
      <c r="S69" s="12"/>
      <c r="T69" s="12"/>
      <c r="U69" s="12"/>
      <c r="V69" s="12"/>
      <c r="W69" s="12"/>
      <c r="X69" s="12"/>
      <c r="Y69" s="12"/>
      <c r="Z69" s="12"/>
      <c r="AA69" s="12"/>
      <c r="AB69" s="12"/>
      <c r="AC69" s="12"/>
      <c r="AD69" s="12"/>
      <c r="AE69" s="12"/>
    </row>
    <row r="70" s="12" customFormat="1" ht="19.92" customHeight="1">
      <c r="A70" s="12"/>
      <c r="B70" s="225"/>
      <c r="C70" s="127"/>
      <c r="D70" s="226" t="s">
        <v>177</v>
      </c>
      <c r="E70" s="227"/>
      <c r="F70" s="227"/>
      <c r="G70" s="227"/>
      <c r="H70" s="227"/>
      <c r="I70" s="227"/>
      <c r="J70" s="228">
        <f>J142</f>
        <v>0</v>
      </c>
      <c r="K70" s="127"/>
      <c r="L70" s="229"/>
      <c r="S70" s="12"/>
      <c r="T70" s="12"/>
      <c r="U70" s="12"/>
      <c r="V70" s="12"/>
      <c r="W70" s="12"/>
      <c r="X70" s="12"/>
      <c r="Y70" s="12"/>
      <c r="Z70" s="12"/>
      <c r="AA70" s="12"/>
      <c r="AB70" s="12"/>
      <c r="AC70" s="12"/>
      <c r="AD70" s="12"/>
      <c r="AE70" s="12"/>
    </row>
    <row r="71" s="12" customFormat="1" ht="19.92" customHeight="1">
      <c r="A71" s="12"/>
      <c r="B71" s="225"/>
      <c r="C71" s="127"/>
      <c r="D71" s="226" t="s">
        <v>178</v>
      </c>
      <c r="E71" s="227"/>
      <c r="F71" s="227"/>
      <c r="G71" s="227"/>
      <c r="H71" s="227"/>
      <c r="I71" s="227"/>
      <c r="J71" s="228">
        <f>J154</f>
        <v>0</v>
      </c>
      <c r="K71" s="127"/>
      <c r="L71" s="229"/>
      <c r="S71" s="12"/>
      <c r="T71" s="12"/>
      <c r="U71" s="12"/>
      <c r="V71" s="12"/>
      <c r="W71" s="12"/>
      <c r="X71" s="12"/>
      <c r="Y71" s="12"/>
      <c r="Z71" s="12"/>
      <c r="AA71" s="12"/>
      <c r="AB71" s="12"/>
      <c r="AC71" s="12"/>
      <c r="AD71" s="12"/>
      <c r="AE71" s="12"/>
    </row>
    <row r="72" s="2" customFormat="1" ht="21.84"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4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46"/>
      <c r="S77" s="40"/>
      <c r="T77" s="40"/>
      <c r="U77" s="40"/>
      <c r="V77" s="40"/>
      <c r="W77" s="40"/>
      <c r="X77" s="40"/>
      <c r="Y77" s="40"/>
      <c r="Z77" s="40"/>
      <c r="AA77" s="40"/>
      <c r="AB77" s="40"/>
      <c r="AC77" s="40"/>
      <c r="AD77" s="40"/>
      <c r="AE77" s="40"/>
    </row>
    <row r="78" s="2" customFormat="1" ht="24.96" customHeight="1">
      <c r="A78" s="40"/>
      <c r="B78" s="41"/>
      <c r="C78" s="25" t="s">
        <v>123</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5" customHeight="1">
      <c r="A81" s="40"/>
      <c r="B81" s="41"/>
      <c r="C81" s="42"/>
      <c r="D81" s="42"/>
      <c r="E81" s="171" t="str">
        <f>E7</f>
        <v>Optimalizace trati Praha Smíchov (mimo) - Černošice (mimo)</v>
      </c>
      <c r="F81" s="34"/>
      <c r="G81" s="34"/>
      <c r="H81" s="34"/>
      <c r="I81" s="42"/>
      <c r="J81" s="42"/>
      <c r="K81" s="42"/>
      <c r="L81" s="146"/>
      <c r="S81" s="40"/>
      <c r="T81" s="40"/>
      <c r="U81" s="40"/>
      <c r="V81" s="40"/>
      <c r="W81" s="40"/>
      <c r="X81" s="40"/>
      <c r="Y81" s="40"/>
      <c r="Z81" s="40"/>
      <c r="AA81" s="40"/>
      <c r="AB81" s="40"/>
      <c r="AC81" s="40"/>
      <c r="AD81" s="40"/>
      <c r="AE81" s="40"/>
    </row>
    <row r="82" s="1" customFormat="1" ht="12" customHeight="1">
      <c r="B82" s="23"/>
      <c r="C82" s="34" t="s">
        <v>113</v>
      </c>
      <c r="D82" s="24"/>
      <c r="E82" s="24"/>
      <c r="F82" s="24"/>
      <c r="G82" s="24"/>
      <c r="H82" s="24"/>
      <c r="I82" s="24"/>
      <c r="J82" s="24"/>
      <c r="K82" s="24"/>
      <c r="L82" s="22"/>
    </row>
    <row r="83" s="2" customFormat="1" ht="16.5" customHeight="1">
      <c r="A83" s="40"/>
      <c r="B83" s="41"/>
      <c r="C83" s="42"/>
      <c r="D83" s="42"/>
      <c r="E83" s="171" t="s">
        <v>254</v>
      </c>
      <c r="F83" s="42"/>
      <c r="G83" s="42"/>
      <c r="H83" s="42"/>
      <c r="I83" s="42"/>
      <c r="J83" s="42"/>
      <c r="K83" s="42"/>
      <c r="L83" s="146"/>
      <c r="S83" s="40"/>
      <c r="T83" s="40"/>
      <c r="U83" s="40"/>
      <c r="V83" s="40"/>
      <c r="W83" s="40"/>
      <c r="X83" s="40"/>
      <c r="Y83" s="40"/>
      <c r="Z83" s="40"/>
      <c r="AA83" s="40"/>
      <c r="AB83" s="40"/>
      <c r="AC83" s="40"/>
      <c r="AD83" s="40"/>
      <c r="AE83" s="40"/>
    </row>
    <row r="84" s="2" customFormat="1" ht="12" customHeight="1">
      <c r="A84" s="40"/>
      <c r="B84" s="41"/>
      <c r="C84" s="34" t="s">
        <v>115</v>
      </c>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6.5" customHeight="1">
      <c r="A85" s="40"/>
      <c r="B85" s="41"/>
      <c r="C85" s="42"/>
      <c r="D85" s="42"/>
      <c r="E85" s="71" t="str">
        <f>E11</f>
        <v>SO 63-51-03 - LEEL Servis, přesun vrátnice - ZTI</v>
      </c>
      <c r="F85" s="42"/>
      <c r="G85" s="42"/>
      <c r="H85" s="42"/>
      <c r="I85" s="42"/>
      <c r="J85" s="42"/>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F14</f>
        <v>Praha</v>
      </c>
      <c r="G87" s="42"/>
      <c r="H87" s="42"/>
      <c r="I87" s="34" t="s">
        <v>23</v>
      </c>
      <c r="J87" s="74" t="str">
        <f>IF(J14="","",J14)</f>
        <v>27. 10. 2020</v>
      </c>
      <c r="K87" s="42"/>
      <c r="L87" s="14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25.65" customHeight="1">
      <c r="A89" s="40"/>
      <c r="B89" s="41"/>
      <c r="C89" s="34" t="s">
        <v>25</v>
      </c>
      <c r="D89" s="42"/>
      <c r="E89" s="42"/>
      <c r="F89" s="29" t="str">
        <f>E17</f>
        <v xml:space="preserve"> </v>
      </c>
      <c r="G89" s="42"/>
      <c r="H89" s="42"/>
      <c r="I89" s="34" t="s">
        <v>31</v>
      </c>
      <c r="J89" s="38" t="str">
        <f>E23</f>
        <v>SUDOP PRAHA a.s.</v>
      </c>
      <c r="K89" s="42"/>
      <c r="L89" s="146"/>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IF(E20="","",E20)</f>
        <v>Vyplň údaj</v>
      </c>
      <c r="G90" s="42"/>
      <c r="H90" s="42"/>
      <c r="I90" s="34" t="s">
        <v>36</v>
      </c>
      <c r="J90" s="38" t="str">
        <f>E26</f>
        <v>Aprea s.r.o.</v>
      </c>
      <c r="K90" s="42"/>
      <c r="L90" s="14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10" customFormat="1" ht="29.28" customHeight="1">
      <c r="A92" s="182"/>
      <c r="B92" s="183"/>
      <c r="C92" s="184" t="s">
        <v>124</v>
      </c>
      <c r="D92" s="185" t="s">
        <v>61</v>
      </c>
      <c r="E92" s="185" t="s">
        <v>57</v>
      </c>
      <c r="F92" s="185" t="s">
        <v>58</v>
      </c>
      <c r="G92" s="185" t="s">
        <v>125</v>
      </c>
      <c r="H92" s="185" t="s">
        <v>126</v>
      </c>
      <c r="I92" s="185" t="s">
        <v>127</v>
      </c>
      <c r="J92" s="185" t="s">
        <v>119</v>
      </c>
      <c r="K92" s="186" t="s">
        <v>128</v>
      </c>
      <c r="L92" s="187"/>
      <c r="M92" s="94" t="s">
        <v>19</v>
      </c>
      <c r="N92" s="95" t="s">
        <v>46</v>
      </c>
      <c r="O92" s="95" t="s">
        <v>129</v>
      </c>
      <c r="P92" s="95" t="s">
        <v>130</v>
      </c>
      <c r="Q92" s="95" t="s">
        <v>131</v>
      </c>
      <c r="R92" s="95" t="s">
        <v>132</v>
      </c>
      <c r="S92" s="95" t="s">
        <v>133</v>
      </c>
      <c r="T92" s="96" t="s">
        <v>134</v>
      </c>
      <c r="U92" s="182"/>
      <c r="V92" s="182"/>
      <c r="W92" s="182"/>
      <c r="X92" s="182"/>
      <c r="Y92" s="182"/>
      <c r="Z92" s="182"/>
      <c r="AA92" s="182"/>
      <c r="AB92" s="182"/>
      <c r="AC92" s="182"/>
      <c r="AD92" s="182"/>
      <c r="AE92" s="182"/>
    </row>
    <row r="93" s="2" customFormat="1" ht="22.8" customHeight="1">
      <c r="A93" s="40"/>
      <c r="B93" s="41"/>
      <c r="C93" s="101" t="s">
        <v>135</v>
      </c>
      <c r="D93" s="42"/>
      <c r="E93" s="42"/>
      <c r="F93" s="42"/>
      <c r="G93" s="42"/>
      <c r="H93" s="42"/>
      <c r="I93" s="42"/>
      <c r="J93" s="188">
        <f>BK93</f>
        <v>0</v>
      </c>
      <c r="K93" s="42"/>
      <c r="L93" s="46"/>
      <c r="M93" s="97"/>
      <c r="N93" s="189"/>
      <c r="O93" s="98"/>
      <c r="P93" s="190">
        <f>P94</f>
        <v>0</v>
      </c>
      <c r="Q93" s="98"/>
      <c r="R93" s="190">
        <f>R94</f>
        <v>89.06427140000001</v>
      </c>
      <c r="S93" s="98"/>
      <c r="T93" s="191">
        <f>T94</f>
        <v>37.469000000000001</v>
      </c>
      <c r="U93" s="40"/>
      <c r="V93" s="40"/>
      <c r="W93" s="40"/>
      <c r="X93" s="40"/>
      <c r="Y93" s="40"/>
      <c r="Z93" s="40"/>
      <c r="AA93" s="40"/>
      <c r="AB93" s="40"/>
      <c r="AC93" s="40"/>
      <c r="AD93" s="40"/>
      <c r="AE93" s="40"/>
      <c r="AT93" s="19" t="s">
        <v>75</v>
      </c>
      <c r="AU93" s="19" t="s">
        <v>120</v>
      </c>
      <c r="BK93" s="192">
        <f>BK94</f>
        <v>0</v>
      </c>
    </row>
    <row r="94" s="11" customFormat="1" ht="25.92" customHeight="1">
      <c r="A94" s="11"/>
      <c r="B94" s="193"/>
      <c r="C94" s="194"/>
      <c r="D94" s="195" t="s">
        <v>75</v>
      </c>
      <c r="E94" s="196" t="s">
        <v>179</v>
      </c>
      <c r="F94" s="196" t="s">
        <v>180</v>
      </c>
      <c r="G94" s="194"/>
      <c r="H94" s="194"/>
      <c r="I94" s="197"/>
      <c r="J94" s="198">
        <f>BK94</f>
        <v>0</v>
      </c>
      <c r="K94" s="194"/>
      <c r="L94" s="199"/>
      <c r="M94" s="200"/>
      <c r="N94" s="201"/>
      <c r="O94" s="201"/>
      <c r="P94" s="202">
        <f>P95+P112+P115+P120+P140+P142+P154</f>
        <v>0</v>
      </c>
      <c r="Q94" s="201"/>
      <c r="R94" s="202">
        <f>R95+R112+R115+R120+R140+R142+R154</f>
        <v>89.06427140000001</v>
      </c>
      <c r="S94" s="201"/>
      <c r="T94" s="203">
        <f>T95+T112+T115+T120+T140+T142+T154</f>
        <v>37.469000000000001</v>
      </c>
      <c r="U94" s="11"/>
      <c r="V94" s="11"/>
      <c r="W94" s="11"/>
      <c r="X94" s="11"/>
      <c r="Y94" s="11"/>
      <c r="Z94" s="11"/>
      <c r="AA94" s="11"/>
      <c r="AB94" s="11"/>
      <c r="AC94" s="11"/>
      <c r="AD94" s="11"/>
      <c r="AE94" s="11"/>
      <c r="AR94" s="204" t="s">
        <v>83</v>
      </c>
      <c r="AT94" s="205" t="s">
        <v>75</v>
      </c>
      <c r="AU94" s="205" t="s">
        <v>76</v>
      </c>
      <c r="AY94" s="204" t="s">
        <v>139</v>
      </c>
      <c r="BK94" s="206">
        <f>BK95+BK112+BK115+BK120+BK140+BK142+BK154</f>
        <v>0</v>
      </c>
    </row>
    <row r="95" s="11" customFormat="1" ht="22.8" customHeight="1">
      <c r="A95" s="11"/>
      <c r="B95" s="193"/>
      <c r="C95" s="194"/>
      <c r="D95" s="195" t="s">
        <v>75</v>
      </c>
      <c r="E95" s="230" t="s">
        <v>83</v>
      </c>
      <c r="F95" s="230" t="s">
        <v>181</v>
      </c>
      <c r="G95" s="194"/>
      <c r="H95" s="194"/>
      <c r="I95" s="197"/>
      <c r="J95" s="231">
        <f>BK95</f>
        <v>0</v>
      </c>
      <c r="K95" s="194"/>
      <c r="L95" s="199"/>
      <c r="M95" s="200"/>
      <c r="N95" s="201"/>
      <c r="O95" s="201"/>
      <c r="P95" s="202">
        <f>SUM(P96:P111)</f>
        <v>0</v>
      </c>
      <c r="Q95" s="201"/>
      <c r="R95" s="202">
        <f>SUM(R96:R111)</f>
        <v>54.002000000000002</v>
      </c>
      <c r="S95" s="201"/>
      <c r="T95" s="203">
        <f>SUM(T96:T111)</f>
        <v>37.120000000000005</v>
      </c>
      <c r="U95" s="11"/>
      <c r="V95" s="11"/>
      <c r="W95" s="11"/>
      <c r="X95" s="11"/>
      <c r="Y95" s="11"/>
      <c r="Z95" s="11"/>
      <c r="AA95" s="11"/>
      <c r="AB95" s="11"/>
      <c r="AC95" s="11"/>
      <c r="AD95" s="11"/>
      <c r="AE95" s="11"/>
      <c r="AR95" s="204" t="s">
        <v>83</v>
      </c>
      <c r="AT95" s="205" t="s">
        <v>75</v>
      </c>
      <c r="AU95" s="205" t="s">
        <v>83</v>
      </c>
      <c r="AY95" s="204" t="s">
        <v>139</v>
      </c>
      <c r="BK95" s="206">
        <f>SUM(BK96:BK111)</f>
        <v>0</v>
      </c>
    </row>
    <row r="96" s="2" customFormat="1" ht="37.8" customHeight="1">
      <c r="A96" s="40"/>
      <c r="B96" s="41"/>
      <c r="C96" s="207" t="s">
        <v>83</v>
      </c>
      <c r="D96" s="207" t="s">
        <v>140</v>
      </c>
      <c r="E96" s="208" t="s">
        <v>855</v>
      </c>
      <c r="F96" s="209" t="s">
        <v>856</v>
      </c>
      <c r="G96" s="210" t="s">
        <v>184</v>
      </c>
      <c r="H96" s="211">
        <v>40</v>
      </c>
      <c r="I96" s="212"/>
      <c r="J96" s="213">
        <f>ROUND(I96*H96,2)</f>
        <v>0</v>
      </c>
      <c r="K96" s="209" t="s">
        <v>148</v>
      </c>
      <c r="L96" s="46"/>
      <c r="M96" s="214" t="s">
        <v>19</v>
      </c>
      <c r="N96" s="215" t="s">
        <v>47</v>
      </c>
      <c r="O96" s="86"/>
      <c r="P96" s="216">
        <f>O96*H96</f>
        <v>0</v>
      </c>
      <c r="Q96" s="216">
        <v>0</v>
      </c>
      <c r="R96" s="216">
        <f>Q96*H96</f>
        <v>0</v>
      </c>
      <c r="S96" s="216">
        <v>0.57999999999999996</v>
      </c>
      <c r="T96" s="217">
        <f>S96*H96</f>
        <v>23.199999999999999</v>
      </c>
      <c r="U96" s="40"/>
      <c r="V96" s="40"/>
      <c r="W96" s="40"/>
      <c r="X96" s="40"/>
      <c r="Y96" s="40"/>
      <c r="Z96" s="40"/>
      <c r="AA96" s="40"/>
      <c r="AB96" s="40"/>
      <c r="AC96" s="40"/>
      <c r="AD96" s="40"/>
      <c r="AE96" s="40"/>
      <c r="AR96" s="218" t="s">
        <v>155</v>
      </c>
      <c r="AT96" s="218" t="s">
        <v>140</v>
      </c>
      <c r="AU96" s="218" t="s">
        <v>85</v>
      </c>
      <c r="AY96" s="19" t="s">
        <v>139</v>
      </c>
      <c r="BE96" s="219">
        <f>IF(N96="základní",J96,0)</f>
        <v>0</v>
      </c>
      <c r="BF96" s="219">
        <f>IF(N96="snížená",J96,0)</f>
        <v>0</v>
      </c>
      <c r="BG96" s="219">
        <f>IF(N96="zákl. přenesená",J96,0)</f>
        <v>0</v>
      </c>
      <c r="BH96" s="219">
        <f>IF(N96="sníž. přenesená",J96,0)</f>
        <v>0</v>
      </c>
      <c r="BI96" s="219">
        <f>IF(N96="nulová",J96,0)</f>
        <v>0</v>
      </c>
      <c r="BJ96" s="19" t="s">
        <v>83</v>
      </c>
      <c r="BK96" s="219">
        <f>ROUND(I96*H96,2)</f>
        <v>0</v>
      </c>
      <c r="BL96" s="19" t="s">
        <v>155</v>
      </c>
      <c r="BM96" s="218" t="s">
        <v>857</v>
      </c>
    </row>
    <row r="97" s="2" customFormat="1">
      <c r="A97" s="40"/>
      <c r="B97" s="41"/>
      <c r="C97" s="42"/>
      <c r="D97" s="232" t="s">
        <v>186</v>
      </c>
      <c r="E97" s="42"/>
      <c r="F97" s="233" t="s">
        <v>191</v>
      </c>
      <c r="G97" s="42"/>
      <c r="H97" s="42"/>
      <c r="I97" s="234"/>
      <c r="J97" s="42"/>
      <c r="K97" s="42"/>
      <c r="L97" s="46"/>
      <c r="M97" s="235"/>
      <c r="N97" s="236"/>
      <c r="O97" s="86"/>
      <c r="P97" s="86"/>
      <c r="Q97" s="86"/>
      <c r="R97" s="86"/>
      <c r="S97" s="86"/>
      <c r="T97" s="87"/>
      <c r="U97" s="40"/>
      <c r="V97" s="40"/>
      <c r="W97" s="40"/>
      <c r="X97" s="40"/>
      <c r="Y97" s="40"/>
      <c r="Z97" s="40"/>
      <c r="AA97" s="40"/>
      <c r="AB97" s="40"/>
      <c r="AC97" s="40"/>
      <c r="AD97" s="40"/>
      <c r="AE97" s="40"/>
      <c r="AT97" s="19" t="s">
        <v>186</v>
      </c>
      <c r="AU97" s="19" t="s">
        <v>85</v>
      </c>
    </row>
    <row r="98" s="2" customFormat="1" ht="37.8" customHeight="1">
      <c r="A98" s="40"/>
      <c r="B98" s="41"/>
      <c r="C98" s="207" t="s">
        <v>85</v>
      </c>
      <c r="D98" s="207" t="s">
        <v>140</v>
      </c>
      <c r="E98" s="208" t="s">
        <v>858</v>
      </c>
      <c r="F98" s="209" t="s">
        <v>859</v>
      </c>
      <c r="G98" s="210" t="s">
        <v>184</v>
      </c>
      <c r="H98" s="211">
        <v>40</v>
      </c>
      <c r="I98" s="212"/>
      <c r="J98" s="213">
        <f>ROUND(I98*H98,2)</f>
        <v>0</v>
      </c>
      <c r="K98" s="209" t="s">
        <v>148</v>
      </c>
      <c r="L98" s="46"/>
      <c r="M98" s="214" t="s">
        <v>19</v>
      </c>
      <c r="N98" s="215" t="s">
        <v>47</v>
      </c>
      <c r="O98" s="86"/>
      <c r="P98" s="216">
        <f>O98*H98</f>
        <v>0</v>
      </c>
      <c r="Q98" s="216">
        <v>0</v>
      </c>
      <c r="R98" s="216">
        <f>Q98*H98</f>
        <v>0</v>
      </c>
      <c r="S98" s="216">
        <v>0.22</v>
      </c>
      <c r="T98" s="217">
        <f>S98*H98</f>
        <v>8.8000000000000007</v>
      </c>
      <c r="U98" s="40"/>
      <c r="V98" s="40"/>
      <c r="W98" s="40"/>
      <c r="X98" s="40"/>
      <c r="Y98" s="40"/>
      <c r="Z98" s="40"/>
      <c r="AA98" s="40"/>
      <c r="AB98" s="40"/>
      <c r="AC98" s="40"/>
      <c r="AD98" s="40"/>
      <c r="AE98" s="40"/>
      <c r="AR98" s="218" t="s">
        <v>155</v>
      </c>
      <c r="AT98" s="218" t="s">
        <v>140</v>
      </c>
      <c r="AU98" s="218" t="s">
        <v>85</v>
      </c>
      <c r="AY98" s="19" t="s">
        <v>139</v>
      </c>
      <c r="BE98" s="219">
        <f>IF(N98="základní",J98,0)</f>
        <v>0</v>
      </c>
      <c r="BF98" s="219">
        <f>IF(N98="snížená",J98,0)</f>
        <v>0</v>
      </c>
      <c r="BG98" s="219">
        <f>IF(N98="zákl. přenesená",J98,0)</f>
        <v>0</v>
      </c>
      <c r="BH98" s="219">
        <f>IF(N98="sníž. přenesená",J98,0)</f>
        <v>0</v>
      </c>
      <c r="BI98" s="219">
        <f>IF(N98="nulová",J98,0)</f>
        <v>0</v>
      </c>
      <c r="BJ98" s="19" t="s">
        <v>83</v>
      </c>
      <c r="BK98" s="219">
        <f>ROUND(I98*H98,2)</f>
        <v>0</v>
      </c>
      <c r="BL98" s="19" t="s">
        <v>155</v>
      </c>
      <c r="BM98" s="218" t="s">
        <v>860</v>
      </c>
    </row>
    <row r="99" s="2" customFormat="1">
      <c r="A99" s="40"/>
      <c r="B99" s="41"/>
      <c r="C99" s="42"/>
      <c r="D99" s="232" t="s">
        <v>186</v>
      </c>
      <c r="E99" s="42"/>
      <c r="F99" s="233" t="s">
        <v>861</v>
      </c>
      <c r="G99" s="42"/>
      <c r="H99" s="42"/>
      <c r="I99" s="234"/>
      <c r="J99" s="42"/>
      <c r="K99" s="42"/>
      <c r="L99" s="46"/>
      <c r="M99" s="235"/>
      <c r="N99" s="236"/>
      <c r="O99" s="86"/>
      <c r="P99" s="86"/>
      <c r="Q99" s="86"/>
      <c r="R99" s="86"/>
      <c r="S99" s="86"/>
      <c r="T99" s="87"/>
      <c r="U99" s="40"/>
      <c r="V99" s="40"/>
      <c r="W99" s="40"/>
      <c r="X99" s="40"/>
      <c r="Y99" s="40"/>
      <c r="Z99" s="40"/>
      <c r="AA99" s="40"/>
      <c r="AB99" s="40"/>
      <c r="AC99" s="40"/>
      <c r="AD99" s="40"/>
      <c r="AE99" s="40"/>
      <c r="AT99" s="19" t="s">
        <v>186</v>
      </c>
      <c r="AU99" s="19" t="s">
        <v>85</v>
      </c>
    </row>
    <row r="100" s="2" customFormat="1" ht="24.15" customHeight="1">
      <c r="A100" s="40"/>
      <c r="B100" s="41"/>
      <c r="C100" s="207" t="s">
        <v>150</v>
      </c>
      <c r="D100" s="207" t="s">
        <v>140</v>
      </c>
      <c r="E100" s="208" t="s">
        <v>862</v>
      </c>
      <c r="F100" s="209" t="s">
        <v>863</v>
      </c>
      <c r="G100" s="210" t="s">
        <v>184</v>
      </c>
      <c r="H100" s="211">
        <v>40</v>
      </c>
      <c r="I100" s="212"/>
      <c r="J100" s="213">
        <f>ROUND(I100*H100,2)</f>
        <v>0</v>
      </c>
      <c r="K100" s="209" t="s">
        <v>148</v>
      </c>
      <c r="L100" s="46"/>
      <c r="M100" s="214" t="s">
        <v>19</v>
      </c>
      <c r="N100" s="215" t="s">
        <v>47</v>
      </c>
      <c r="O100" s="86"/>
      <c r="P100" s="216">
        <f>O100*H100</f>
        <v>0</v>
      </c>
      <c r="Q100" s="216">
        <v>5.0000000000000002E-05</v>
      </c>
      <c r="R100" s="216">
        <f>Q100*H100</f>
        <v>0.002</v>
      </c>
      <c r="S100" s="216">
        <v>0.128</v>
      </c>
      <c r="T100" s="217">
        <f>S100*H100</f>
        <v>5.1200000000000001</v>
      </c>
      <c r="U100" s="40"/>
      <c r="V100" s="40"/>
      <c r="W100" s="40"/>
      <c r="X100" s="40"/>
      <c r="Y100" s="40"/>
      <c r="Z100" s="40"/>
      <c r="AA100" s="40"/>
      <c r="AB100" s="40"/>
      <c r="AC100" s="40"/>
      <c r="AD100" s="40"/>
      <c r="AE100" s="40"/>
      <c r="AR100" s="218" t="s">
        <v>155</v>
      </c>
      <c r="AT100" s="218" t="s">
        <v>140</v>
      </c>
      <c r="AU100" s="218" t="s">
        <v>85</v>
      </c>
      <c r="AY100" s="19" t="s">
        <v>139</v>
      </c>
      <c r="BE100" s="219">
        <f>IF(N100="základní",J100,0)</f>
        <v>0</v>
      </c>
      <c r="BF100" s="219">
        <f>IF(N100="snížená",J100,0)</f>
        <v>0</v>
      </c>
      <c r="BG100" s="219">
        <f>IF(N100="zákl. přenesená",J100,0)</f>
        <v>0</v>
      </c>
      <c r="BH100" s="219">
        <f>IF(N100="sníž. přenesená",J100,0)</f>
        <v>0</v>
      </c>
      <c r="BI100" s="219">
        <f>IF(N100="nulová",J100,0)</f>
        <v>0</v>
      </c>
      <c r="BJ100" s="19" t="s">
        <v>83</v>
      </c>
      <c r="BK100" s="219">
        <f>ROUND(I100*H100,2)</f>
        <v>0</v>
      </c>
      <c r="BL100" s="19" t="s">
        <v>155</v>
      </c>
      <c r="BM100" s="218" t="s">
        <v>864</v>
      </c>
    </row>
    <row r="101" s="2" customFormat="1">
      <c r="A101" s="40"/>
      <c r="B101" s="41"/>
      <c r="C101" s="42"/>
      <c r="D101" s="232" t="s">
        <v>186</v>
      </c>
      <c r="E101" s="42"/>
      <c r="F101" s="233" t="s">
        <v>865</v>
      </c>
      <c r="G101" s="42"/>
      <c r="H101" s="42"/>
      <c r="I101" s="234"/>
      <c r="J101" s="42"/>
      <c r="K101" s="42"/>
      <c r="L101" s="46"/>
      <c r="M101" s="235"/>
      <c r="N101" s="236"/>
      <c r="O101" s="86"/>
      <c r="P101" s="86"/>
      <c r="Q101" s="86"/>
      <c r="R101" s="86"/>
      <c r="S101" s="86"/>
      <c r="T101" s="87"/>
      <c r="U101" s="40"/>
      <c r="V101" s="40"/>
      <c r="W101" s="40"/>
      <c r="X101" s="40"/>
      <c r="Y101" s="40"/>
      <c r="Z101" s="40"/>
      <c r="AA101" s="40"/>
      <c r="AB101" s="40"/>
      <c r="AC101" s="40"/>
      <c r="AD101" s="40"/>
      <c r="AE101" s="40"/>
      <c r="AT101" s="19" t="s">
        <v>186</v>
      </c>
      <c r="AU101" s="19" t="s">
        <v>85</v>
      </c>
    </row>
    <row r="102" s="2" customFormat="1" ht="24.15" customHeight="1">
      <c r="A102" s="40"/>
      <c r="B102" s="41"/>
      <c r="C102" s="207" t="s">
        <v>155</v>
      </c>
      <c r="D102" s="207" t="s">
        <v>140</v>
      </c>
      <c r="E102" s="208" t="s">
        <v>866</v>
      </c>
      <c r="F102" s="209" t="s">
        <v>867</v>
      </c>
      <c r="G102" s="210" t="s">
        <v>265</v>
      </c>
      <c r="H102" s="211">
        <v>80</v>
      </c>
      <c r="I102" s="212"/>
      <c r="J102" s="213">
        <f>ROUND(I102*H102,2)</f>
        <v>0</v>
      </c>
      <c r="K102" s="209" t="s">
        <v>19</v>
      </c>
      <c r="L102" s="46"/>
      <c r="M102" s="214" t="s">
        <v>19</v>
      </c>
      <c r="N102" s="215" t="s">
        <v>47</v>
      </c>
      <c r="O102" s="86"/>
      <c r="P102" s="216">
        <f>O102*H102</f>
        <v>0</v>
      </c>
      <c r="Q102" s="216">
        <v>0</v>
      </c>
      <c r="R102" s="216">
        <f>Q102*H102</f>
        <v>0</v>
      </c>
      <c r="S102" s="216">
        <v>0</v>
      </c>
      <c r="T102" s="217">
        <f>S102*H102</f>
        <v>0</v>
      </c>
      <c r="U102" s="40"/>
      <c r="V102" s="40"/>
      <c r="W102" s="40"/>
      <c r="X102" s="40"/>
      <c r="Y102" s="40"/>
      <c r="Z102" s="40"/>
      <c r="AA102" s="40"/>
      <c r="AB102" s="40"/>
      <c r="AC102" s="40"/>
      <c r="AD102" s="40"/>
      <c r="AE102" s="40"/>
      <c r="AR102" s="218" t="s">
        <v>155</v>
      </c>
      <c r="AT102" s="218" t="s">
        <v>140</v>
      </c>
      <c r="AU102" s="218" t="s">
        <v>85</v>
      </c>
      <c r="AY102" s="19" t="s">
        <v>139</v>
      </c>
      <c r="BE102" s="219">
        <f>IF(N102="základní",J102,0)</f>
        <v>0</v>
      </c>
      <c r="BF102" s="219">
        <f>IF(N102="snížená",J102,0)</f>
        <v>0</v>
      </c>
      <c r="BG102" s="219">
        <f>IF(N102="zákl. přenesená",J102,0)</f>
        <v>0</v>
      </c>
      <c r="BH102" s="219">
        <f>IF(N102="sníž. přenesená",J102,0)</f>
        <v>0</v>
      </c>
      <c r="BI102" s="219">
        <f>IF(N102="nulová",J102,0)</f>
        <v>0</v>
      </c>
      <c r="BJ102" s="19" t="s">
        <v>83</v>
      </c>
      <c r="BK102" s="219">
        <f>ROUND(I102*H102,2)</f>
        <v>0</v>
      </c>
      <c r="BL102" s="19" t="s">
        <v>155</v>
      </c>
      <c r="BM102" s="218" t="s">
        <v>868</v>
      </c>
    </row>
    <row r="103" s="2" customFormat="1">
      <c r="A103" s="40"/>
      <c r="B103" s="41"/>
      <c r="C103" s="42"/>
      <c r="D103" s="232" t="s">
        <v>186</v>
      </c>
      <c r="E103" s="42"/>
      <c r="F103" s="233" t="s">
        <v>869</v>
      </c>
      <c r="G103" s="42"/>
      <c r="H103" s="42"/>
      <c r="I103" s="234"/>
      <c r="J103" s="42"/>
      <c r="K103" s="42"/>
      <c r="L103" s="46"/>
      <c r="M103" s="235"/>
      <c r="N103" s="236"/>
      <c r="O103" s="86"/>
      <c r="P103" s="86"/>
      <c r="Q103" s="86"/>
      <c r="R103" s="86"/>
      <c r="S103" s="86"/>
      <c r="T103" s="87"/>
      <c r="U103" s="40"/>
      <c r="V103" s="40"/>
      <c r="W103" s="40"/>
      <c r="X103" s="40"/>
      <c r="Y103" s="40"/>
      <c r="Z103" s="40"/>
      <c r="AA103" s="40"/>
      <c r="AB103" s="40"/>
      <c r="AC103" s="40"/>
      <c r="AD103" s="40"/>
      <c r="AE103" s="40"/>
      <c r="AT103" s="19" t="s">
        <v>186</v>
      </c>
      <c r="AU103" s="19" t="s">
        <v>85</v>
      </c>
    </row>
    <row r="104" s="2" customFormat="1" ht="37.8" customHeight="1">
      <c r="A104" s="40"/>
      <c r="B104" s="41"/>
      <c r="C104" s="207" t="s">
        <v>138</v>
      </c>
      <c r="D104" s="207" t="s">
        <v>140</v>
      </c>
      <c r="E104" s="208" t="s">
        <v>870</v>
      </c>
      <c r="F104" s="209" t="s">
        <v>871</v>
      </c>
      <c r="G104" s="210" t="s">
        <v>265</v>
      </c>
      <c r="H104" s="211">
        <v>53</v>
      </c>
      <c r="I104" s="212"/>
      <c r="J104" s="213">
        <f>ROUND(I104*H104,2)</f>
        <v>0</v>
      </c>
      <c r="K104" s="209" t="s">
        <v>148</v>
      </c>
      <c r="L104" s="46"/>
      <c r="M104" s="214" t="s">
        <v>19</v>
      </c>
      <c r="N104" s="215" t="s">
        <v>47</v>
      </c>
      <c r="O104" s="86"/>
      <c r="P104" s="216">
        <f>O104*H104</f>
        <v>0</v>
      </c>
      <c r="Q104" s="216">
        <v>0</v>
      </c>
      <c r="R104" s="216">
        <f>Q104*H104</f>
        <v>0</v>
      </c>
      <c r="S104" s="216">
        <v>0</v>
      </c>
      <c r="T104" s="217">
        <f>S104*H104</f>
        <v>0</v>
      </c>
      <c r="U104" s="40"/>
      <c r="V104" s="40"/>
      <c r="W104" s="40"/>
      <c r="X104" s="40"/>
      <c r="Y104" s="40"/>
      <c r="Z104" s="40"/>
      <c r="AA104" s="40"/>
      <c r="AB104" s="40"/>
      <c r="AC104" s="40"/>
      <c r="AD104" s="40"/>
      <c r="AE104" s="40"/>
      <c r="AR104" s="218" t="s">
        <v>155</v>
      </c>
      <c r="AT104" s="218" t="s">
        <v>140</v>
      </c>
      <c r="AU104" s="218" t="s">
        <v>85</v>
      </c>
      <c r="AY104" s="19" t="s">
        <v>139</v>
      </c>
      <c r="BE104" s="219">
        <f>IF(N104="základní",J104,0)</f>
        <v>0</v>
      </c>
      <c r="BF104" s="219">
        <f>IF(N104="snížená",J104,0)</f>
        <v>0</v>
      </c>
      <c r="BG104" s="219">
        <f>IF(N104="zákl. přenesená",J104,0)</f>
        <v>0</v>
      </c>
      <c r="BH104" s="219">
        <f>IF(N104="sníž. přenesená",J104,0)</f>
        <v>0</v>
      </c>
      <c r="BI104" s="219">
        <f>IF(N104="nulová",J104,0)</f>
        <v>0</v>
      </c>
      <c r="BJ104" s="19" t="s">
        <v>83</v>
      </c>
      <c r="BK104" s="219">
        <f>ROUND(I104*H104,2)</f>
        <v>0</v>
      </c>
      <c r="BL104" s="19" t="s">
        <v>155</v>
      </c>
      <c r="BM104" s="218" t="s">
        <v>872</v>
      </c>
    </row>
    <row r="105" s="2" customFormat="1">
      <c r="A105" s="40"/>
      <c r="B105" s="41"/>
      <c r="C105" s="42"/>
      <c r="D105" s="232" t="s">
        <v>186</v>
      </c>
      <c r="E105" s="42"/>
      <c r="F105" s="233" t="s">
        <v>275</v>
      </c>
      <c r="G105" s="42"/>
      <c r="H105" s="42"/>
      <c r="I105" s="234"/>
      <c r="J105" s="42"/>
      <c r="K105" s="42"/>
      <c r="L105" s="46"/>
      <c r="M105" s="235"/>
      <c r="N105" s="236"/>
      <c r="O105" s="86"/>
      <c r="P105" s="86"/>
      <c r="Q105" s="86"/>
      <c r="R105" s="86"/>
      <c r="S105" s="86"/>
      <c r="T105" s="87"/>
      <c r="U105" s="40"/>
      <c r="V105" s="40"/>
      <c r="W105" s="40"/>
      <c r="X105" s="40"/>
      <c r="Y105" s="40"/>
      <c r="Z105" s="40"/>
      <c r="AA105" s="40"/>
      <c r="AB105" s="40"/>
      <c r="AC105" s="40"/>
      <c r="AD105" s="40"/>
      <c r="AE105" s="40"/>
      <c r="AT105" s="19" t="s">
        <v>186</v>
      </c>
      <c r="AU105" s="19" t="s">
        <v>85</v>
      </c>
    </row>
    <row r="106" s="2" customFormat="1" ht="24.15" customHeight="1">
      <c r="A106" s="40"/>
      <c r="B106" s="41"/>
      <c r="C106" s="207" t="s">
        <v>162</v>
      </c>
      <c r="D106" s="207" t="s">
        <v>140</v>
      </c>
      <c r="E106" s="208" t="s">
        <v>873</v>
      </c>
      <c r="F106" s="209" t="s">
        <v>874</v>
      </c>
      <c r="G106" s="210" t="s">
        <v>265</v>
      </c>
      <c r="H106" s="211">
        <v>53</v>
      </c>
      <c r="I106" s="212"/>
      <c r="J106" s="213">
        <f>ROUND(I106*H106,2)</f>
        <v>0</v>
      </c>
      <c r="K106" s="209" t="s">
        <v>148</v>
      </c>
      <c r="L106" s="46"/>
      <c r="M106" s="214" t="s">
        <v>19</v>
      </c>
      <c r="N106" s="215" t="s">
        <v>47</v>
      </c>
      <c r="O106" s="86"/>
      <c r="P106" s="216">
        <f>O106*H106</f>
        <v>0</v>
      </c>
      <c r="Q106" s="216">
        <v>0</v>
      </c>
      <c r="R106" s="216">
        <f>Q106*H106</f>
        <v>0</v>
      </c>
      <c r="S106" s="216">
        <v>0</v>
      </c>
      <c r="T106" s="217">
        <f>S106*H106</f>
        <v>0</v>
      </c>
      <c r="U106" s="40"/>
      <c r="V106" s="40"/>
      <c r="W106" s="40"/>
      <c r="X106" s="40"/>
      <c r="Y106" s="40"/>
      <c r="Z106" s="40"/>
      <c r="AA106" s="40"/>
      <c r="AB106" s="40"/>
      <c r="AC106" s="40"/>
      <c r="AD106" s="40"/>
      <c r="AE106" s="40"/>
      <c r="AR106" s="218" t="s">
        <v>155</v>
      </c>
      <c r="AT106" s="218" t="s">
        <v>140</v>
      </c>
      <c r="AU106" s="218" t="s">
        <v>85</v>
      </c>
      <c r="AY106" s="19" t="s">
        <v>139</v>
      </c>
      <c r="BE106" s="219">
        <f>IF(N106="základní",J106,0)</f>
        <v>0</v>
      </c>
      <c r="BF106" s="219">
        <f>IF(N106="snížená",J106,0)</f>
        <v>0</v>
      </c>
      <c r="BG106" s="219">
        <f>IF(N106="zákl. přenesená",J106,0)</f>
        <v>0</v>
      </c>
      <c r="BH106" s="219">
        <f>IF(N106="sníž. přenesená",J106,0)</f>
        <v>0</v>
      </c>
      <c r="BI106" s="219">
        <f>IF(N106="nulová",J106,0)</f>
        <v>0</v>
      </c>
      <c r="BJ106" s="19" t="s">
        <v>83</v>
      </c>
      <c r="BK106" s="219">
        <f>ROUND(I106*H106,2)</f>
        <v>0</v>
      </c>
      <c r="BL106" s="19" t="s">
        <v>155</v>
      </c>
      <c r="BM106" s="218" t="s">
        <v>875</v>
      </c>
    </row>
    <row r="107" s="2" customFormat="1">
      <c r="A107" s="40"/>
      <c r="B107" s="41"/>
      <c r="C107" s="42"/>
      <c r="D107" s="232" t="s">
        <v>186</v>
      </c>
      <c r="E107" s="42"/>
      <c r="F107" s="233" t="s">
        <v>876</v>
      </c>
      <c r="G107" s="42"/>
      <c r="H107" s="42"/>
      <c r="I107" s="234"/>
      <c r="J107" s="42"/>
      <c r="K107" s="42"/>
      <c r="L107" s="46"/>
      <c r="M107" s="235"/>
      <c r="N107" s="236"/>
      <c r="O107" s="86"/>
      <c r="P107" s="86"/>
      <c r="Q107" s="86"/>
      <c r="R107" s="86"/>
      <c r="S107" s="86"/>
      <c r="T107" s="87"/>
      <c r="U107" s="40"/>
      <c r="V107" s="40"/>
      <c r="W107" s="40"/>
      <c r="X107" s="40"/>
      <c r="Y107" s="40"/>
      <c r="Z107" s="40"/>
      <c r="AA107" s="40"/>
      <c r="AB107" s="40"/>
      <c r="AC107" s="40"/>
      <c r="AD107" s="40"/>
      <c r="AE107" s="40"/>
      <c r="AT107" s="19" t="s">
        <v>186</v>
      </c>
      <c r="AU107" s="19" t="s">
        <v>85</v>
      </c>
    </row>
    <row r="108" s="2" customFormat="1" ht="37.8" customHeight="1">
      <c r="A108" s="40"/>
      <c r="B108" s="41"/>
      <c r="C108" s="207" t="s">
        <v>167</v>
      </c>
      <c r="D108" s="207" t="s">
        <v>140</v>
      </c>
      <c r="E108" s="208" t="s">
        <v>877</v>
      </c>
      <c r="F108" s="209" t="s">
        <v>878</v>
      </c>
      <c r="G108" s="210" t="s">
        <v>265</v>
      </c>
      <c r="H108" s="211">
        <v>27</v>
      </c>
      <c r="I108" s="212"/>
      <c r="J108" s="213">
        <f>ROUND(I108*H108,2)</f>
        <v>0</v>
      </c>
      <c r="K108" s="209" t="s">
        <v>148</v>
      </c>
      <c r="L108" s="46"/>
      <c r="M108" s="214" t="s">
        <v>19</v>
      </c>
      <c r="N108" s="215" t="s">
        <v>47</v>
      </c>
      <c r="O108" s="86"/>
      <c r="P108" s="216">
        <f>O108*H108</f>
        <v>0</v>
      </c>
      <c r="Q108" s="216">
        <v>0</v>
      </c>
      <c r="R108" s="216">
        <f>Q108*H108</f>
        <v>0</v>
      </c>
      <c r="S108" s="216">
        <v>0</v>
      </c>
      <c r="T108" s="217">
        <f>S108*H108</f>
        <v>0</v>
      </c>
      <c r="U108" s="40"/>
      <c r="V108" s="40"/>
      <c r="W108" s="40"/>
      <c r="X108" s="40"/>
      <c r="Y108" s="40"/>
      <c r="Z108" s="40"/>
      <c r="AA108" s="40"/>
      <c r="AB108" s="40"/>
      <c r="AC108" s="40"/>
      <c r="AD108" s="40"/>
      <c r="AE108" s="40"/>
      <c r="AR108" s="218" t="s">
        <v>155</v>
      </c>
      <c r="AT108" s="218" t="s">
        <v>140</v>
      </c>
      <c r="AU108" s="218" t="s">
        <v>85</v>
      </c>
      <c r="AY108" s="19" t="s">
        <v>139</v>
      </c>
      <c r="BE108" s="219">
        <f>IF(N108="základní",J108,0)</f>
        <v>0</v>
      </c>
      <c r="BF108" s="219">
        <f>IF(N108="snížená",J108,0)</f>
        <v>0</v>
      </c>
      <c r="BG108" s="219">
        <f>IF(N108="zákl. přenesená",J108,0)</f>
        <v>0</v>
      </c>
      <c r="BH108" s="219">
        <f>IF(N108="sníž. přenesená",J108,0)</f>
        <v>0</v>
      </c>
      <c r="BI108" s="219">
        <f>IF(N108="nulová",J108,0)</f>
        <v>0</v>
      </c>
      <c r="BJ108" s="19" t="s">
        <v>83</v>
      </c>
      <c r="BK108" s="219">
        <f>ROUND(I108*H108,2)</f>
        <v>0</v>
      </c>
      <c r="BL108" s="19" t="s">
        <v>155</v>
      </c>
      <c r="BM108" s="218" t="s">
        <v>879</v>
      </c>
    </row>
    <row r="109" s="2" customFormat="1">
      <c r="A109" s="40"/>
      <c r="B109" s="41"/>
      <c r="C109" s="42"/>
      <c r="D109" s="232" t="s">
        <v>186</v>
      </c>
      <c r="E109" s="42"/>
      <c r="F109" s="233" t="s">
        <v>880</v>
      </c>
      <c r="G109" s="42"/>
      <c r="H109" s="42"/>
      <c r="I109" s="234"/>
      <c r="J109" s="42"/>
      <c r="K109" s="42"/>
      <c r="L109" s="46"/>
      <c r="M109" s="235"/>
      <c r="N109" s="236"/>
      <c r="O109" s="86"/>
      <c r="P109" s="86"/>
      <c r="Q109" s="86"/>
      <c r="R109" s="86"/>
      <c r="S109" s="86"/>
      <c r="T109" s="87"/>
      <c r="U109" s="40"/>
      <c r="V109" s="40"/>
      <c r="W109" s="40"/>
      <c r="X109" s="40"/>
      <c r="Y109" s="40"/>
      <c r="Z109" s="40"/>
      <c r="AA109" s="40"/>
      <c r="AB109" s="40"/>
      <c r="AC109" s="40"/>
      <c r="AD109" s="40"/>
      <c r="AE109" s="40"/>
      <c r="AT109" s="19" t="s">
        <v>186</v>
      </c>
      <c r="AU109" s="19" t="s">
        <v>85</v>
      </c>
    </row>
    <row r="110" s="2" customFormat="1" ht="14.4" customHeight="1">
      <c r="A110" s="40"/>
      <c r="B110" s="41"/>
      <c r="C110" s="248" t="s">
        <v>214</v>
      </c>
      <c r="D110" s="248" t="s">
        <v>220</v>
      </c>
      <c r="E110" s="249" t="s">
        <v>881</v>
      </c>
      <c r="F110" s="250" t="s">
        <v>882</v>
      </c>
      <c r="G110" s="251" t="s">
        <v>230</v>
      </c>
      <c r="H110" s="252">
        <v>54</v>
      </c>
      <c r="I110" s="253"/>
      <c r="J110" s="254">
        <f>ROUND(I110*H110,2)</f>
        <v>0</v>
      </c>
      <c r="K110" s="250" t="s">
        <v>148</v>
      </c>
      <c r="L110" s="255"/>
      <c r="M110" s="256" t="s">
        <v>19</v>
      </c>
      <c r="N110" s="257" t="s">
        <v>47</v>
      </c>
      <c r="O110" s="86"/>
      <c r="P110" s="216">
        <f>O110*H110</f>
        <v>0</v>
      </c>
      <c r="Q110" s="216">
        <v>1</v>
      </c>
      <c r="R110" s="216">
        <f>Q110*H110</f>
        <v>54</v>
      </c>
      <c r="S110" s="216">
        <v>0</v>
      </c>
      <c r="T110" s="217">
        <f>S110*H110</f>
        <v>0</v>
      </c>
      <c r="U110" s="40"/>
      <c r="V110" s="40"/>
      <c r="W110" s="40"/>
      <c r="X110" s="40"/>
      <c r="Y110" s="40"/>
      <c r="Z110" s="40"/>
      <c r="AA110" s="40"/>
      <c r="AB110" s="40"/>
      <c r="AC110" s="40"/>
      <c r="AD110" s="40"/>
      <c r="AE110" s="40"/>
      <c r="AR110" s="218" t="s">
        <v>214</v>
      </c>
      <c r="AT110" s="218" t="s">
        <v>220</v>
      </c>
      <c r="AU110" s="218" t="s">
        <v>85</v>
      </c>
      <c r="AY110" s="19" t="s">
        <v>139</v>
      </c>
      <c r="BE110" s="219">
        <f>IF(N110="základní",J110,0)</f>
        <v>0</v>
      </c>
      <c r="BF110" s="219">
        <f>IF(N110="snížená",J110,0)</f>
        <v>0</v>
      </c>
      <c r="BG110" s="219">
        <f>IF(N110="zákl. přenesená",J110,0)</f>
        <v>0</v>
      </c>
      <c r="BH110" s="219">
        <f>IF(N110="sníž. přenesená",J110,0)</f>
        <v>0</v>
      </c>
      <c r="BI110" s="219">
        <f>IF(N110="nulová",J110,0)</f>
        <v>0</v>
      </c>
      <c r="BJ110" s="19" t="s">
        <v>83</v>
      </c>
      <c r="BK110" s="219">
        <f>ROUND(I110*H110,2)</f>
        <v>0</v>
      </c>
      <c r="BL110" s="19" t="s">
        <v>155</v>
      </c>
      <c r="BM110" s="218" t="s">
        <v>883</v>
      </c>
    </row>
    <row r="111" s="13" customFormat="1">
      <c r="A111" s="13"/>
      <c r="B111" s="237"/>
      <c r="C111" s="238"/>
      <c r="D111" s="232" t="s">
        <v>192</v>
      </c>
      <c r="E111" s="238"/>
      <c r="F111" s="240" t="s">
        <v>884</v>
      </c>
      <c r="G111" s="238"/>
      <c r="H111" s="241">
        <v>54</v>
      </c>
      <c r="I111" s="242"/>
      <c r="J111" s="238"/>
      <c r="K111" s="238"/>
      <c r="L111" s="243"/>
      <c r="M111" s="244"/>
      <c r="N111" s="245"/>
      <c r="O111" s="245"/>
      <c r="P111" s="245"/>
      <c r="Q111" s="245"/>
      <c r="R111" s="245"/>
      <c r="S111" s="245"/>
      <c r="T111" s="246"/>
      <c r="U111" s="13"/>
      <c r="V111" s="13"/>
      <c r="W111" s="13"/>
      <c r="X111" s="13"/>
      <c r="Y111" s="13"/>
      <c r="Z111" s="13"/>
      <c r="AA111" s="13"/>
      <c r="AB111" s="13"/>
      <c r="AC111" s="13"/>
      <c r="AD111" s="13"/>
      <c r="AE111" s="13"/>
      <c r="AT111" s="247" t="s">
        <v>192</v>
      </c>
      <c r="AU111" s="247" t="s">
        <v>85</v>
      </c>
      <c r="AV111" s="13" t="s">
        <v>85</v>
      </c>
      <c r="AW111" s="13" t="s">
        <v>4</v>
      </c>
      <c r="AX111" s="13" t="s">
        <v>83</v>
      </c>
      <c r="AY111" s="247" t="s">
        <v>139</v>
      </c>
    </row>
    <row r="112" s="11" customFormat="1" ht="22.8" customHeight="1">
      <c r="A112" s="11"/>
      <c r="B112" s="193"/>
      <c r="C112" s="194"/>
      <c r="D112" s="195" t="s">
        <v>75</v>
      </c>
      <c r="E112" s="230" t="s">
        <v>155</v>
      </c>
      <c r="F112" s="230" t="s">
        <v>885</v>
      </c>
      <c r="G112" s="194"/>
      <c r="H112" s="194"/>
      <c r="I112" s="197"/>
      <c r="J112" s="231">
        <f>BK112</f>
        <v>0</v>
      </c>
      <c r="K112" s="194"/>
      <c r="L112" s="199"/>
      <c r="M112" s="200"/>
      <c r="N112" s="201"/>
      <c r="O112" s="201"/>
      <c r="P112" s="202">
        <f>SUM(P113:P114)</f>
        <v>0</v>
      </c>
      <c r="Q112" s="201"/>
      <c r="R112" s="202">
        <f>SUM(R113:R114)</f>
        <v>11.344620000000001</v>
      </c>
      <c r="S112" s="201"/>
      <c r="T112" s="203">
        <f>SUM(T113:T114)</f>
        <v>0</v>
      </c>
      <c r="U112" s="11"/>
      <c r="V112" s="11"/>
      <c r="W112" s="11"/>
      <c r="X112" s="11"/>
      <c r="Y112" s="11"/>
      <c r="Z112" s="11"/>
      <c r="AA112" s="11"/>
      <c r="AB112" s="11"/>
      <c r="AC112" s="11"/>
      <c r="AD112" s="11"/>
      <c r="AE112" s="11"/>
      <c r="AR112" s="204" t="s">
        <v>83</v>
      </c>
      <c r="AT112" s="205" t="s">
        <v>75</v>
      </c>
      <c r="AU112" s="205" t="s">
        <v>83</v>
      </c>
      <c r="AY112" s="204" t="s">
        <v>139</v>
      </c>
      <c r="BK112" s="206">
        <f>SUM(BK113:BK114)</f>
        <v>0</v>
      </c>
    </row>
    <row r="113" s="2" customFormat="1" ht="14.4" customHeight="1">
      <c r="A113" s="40"/>
      <c r="B113" s="41"/>
      <c r="C113" s="207" t="s">
        <v>212</v>
      </c>
      <c r="D113" s="207" t="s">
        <v>140</v>
      </c>
      <c r="E113" s="208" t="s">
        <v>886</v>
      </c>
      <c r="F113" s="209" t="s">
        <v>887</v>
      </c>
      <c r="G113" s="210" t="s">
        <v>265</v>
      </c>
      <c r="H113" s="211">
        <v>6</v>
      </c>
      <c r="I113" s="212"/>
      <c r="J113" s="213">
        <f>ROUND(I113*H113,2)</f>
        <v>0</v>
      </c>
      <c r="K113" s="209" t="s">
        <v>148</v>
      </c>
      <c r="L113" s="46"/>
      <c r="M113" s="214" t="s">
        <v>19</v>
      </c>
      <c r="N113" s="215" t="s">
        <v>47</v>
      </c>
      <c r="O113" s="86"/>
      <c r="P113" s="216">
        <f>O113*H113</f>
        <v>0</v>
      </c>
      <c r="Q113" s="216">
        <v>1.8907700000000001</v>
      </c>
      <c r="R113" s="216">
        <f>Q113*H113</f>
        <v>11.344620000000001</v>
      </c>
      <c r="S113" s="216">
        <v>0</v>
      </c>
      <c r="T113" s="217">
        <f>S113*H113</f>
        <v>0</v>
      </c>
      <c r="U113" s="40"/>
      <c r="V113" s="40"/>
      <c r="W113" s="40"/>
      <c r="X113" s="40"/>
      <c r="Y113" s="40"/>
      <c r="Z113" s="40"/>
      <c r="AA113" s="40"/>
      <c r="AB113" s="40"/>
      <c r="AC113" s="40"/>
      <c r="AD113" s="40"/>
      <c r="AE113" s="40"/>
      <c r="AR113" s="218" t="s">
        <v>155</v>
      </c>
      <c r="AT113" s="218" t="s">
        <v>140</v>
      </c>
      <c r="AU113" s="218" t="s">
        <v>85</v>
      </c>
      <c r="AY113" s="19" t="s">
        <v>139</v>
      </c>
      <c r="BE113" s="219">
        <f>IF(N113="základní",J113,0)</f>
        <v>0</v>
      </c>
      <c r="BF113" s="219">
        <f>IF(N113="snížená",J113,0)</f>
        <v>0</v>
      </c>
      <c r="BG113" s="219">
        <f>IF(N113="zákl. přenesená",J113,0)</f>
        <v>0</v>
      </c>
      <c r="BH113" s="219">
        <f>IF(N113="sníž. přenesená",J113,0)</f>
        <v>0</v>
      </c>
      <c r="BI113" s="219">
        <f>IF(N113="nulová",J113,0)</f>
        <v>0</v>
      </c>
      <c r="BJ113" s="19" t="s">
        <v>83</v>
      </c>
      <c r="BK113" s="219">
        <f>ROUND(I113*H113,2)</f>
        <v>0</v>
      </c>
      <c r="BL113" s="19" t="s">
        <v>155</v>
      </c>
      <c r="BM113" s="218" t="s">
        <v>888</v>
      </c>
    </row>
    <row r="114" s="2" customFormat="1">
      <c r="A114" s="40"/>
      <c r="B114" s="41"/>
      <c r="C114" s="42"/>
      <c r="D114" s="232" t="s">
        <v>186</v>
      </c>
      <c r="E114" s="42"/>
      <c r="F114" s="233" t="s">
        <v>889</v>
      </c>
      <c r="G114" s="42"/>
      <c r="H114" s="42"/>
      <c r="I114" s="234"/>
      <c r="J114" s="42"/>
      <c r="K114" s="42"/>
      <c r="L114" s="46"/>
      <c r="M114" s="235"/>
      <c r="N114" s="236"/>
      <c r="O114" s="86"/>
      <c r="P114" s="86"/>
      <c r="Q114" s="86"/>
      <c r="R114" s="86"/>
      <c r="S114" s="86"/>
      <c r="T114" s="87"/>
      <c r="U114" s="40"/>
      <c r="V114" s="40"/>
      <c r="W114" s="40"/>
      <c r="X114" s="40"/>
      <c r="Y114" s="40"/>
      <c r="Z114" s="40"/>
      <c r="AA114" s="40"/>
      <c r="AB114" s="40"/>
      <c r="AC114" s="40"/>
      <c r="AD114" s="40"/>
      <c r="AE114" s="40"/>
      <c r="AT114" s="19" t="s">
        <v>186</v>
      </c>
      <c r="AU114" s="19" t="s">
        <v>85</v>
      </c>
    </row>
    <row r="115" s="11" customFormat="1" ht="22.8" customHeight="1">
      <c r="A115" s="11"/>
      <c r="B115" s="193"/>
      <c r="C115" s="194"/>
      <c r="D115" s="195" t="s">
        <v>75</v>
      </c>
      <c r="E115" s="230" t="s">
        <v>138</v>
      </c>
      <c r="F115" s="230" t="s">
        <v>194</v>
      </c>
      <c r="G115" s="194"/>
      <c r="H115" s="194"/>
      <c r="I115" s="197"/>
      <c r="J115" s="231">
        <f>BK115</f>
        <v>0</v>
      </c>
      <c r="K115" s="194"/>
      <c r="L115" s="199"/>
      <c r="M115" s="200"/>
      <c r="N115" s="201"/>
      <c r="O115" s="201"/>
      <c r="P115" s="202">
        <f>SUM(P116:P119)</f>
        <v>0</v>
      </c>
      <c r="Q115" s="201"/>
      <c r="R115" s="202">
        <f>SUM(R116:R119)</f>
        <v>23.662980000000001</v>
      </c>
      <c r="S115" s="201"/>
      <c r="T115" s="203">
        <f>SUM(T116:T119)</f>
        <v>0</v>
      </c>
      <c r="U115" s="11"/>
      <c r="V115" s="11"/>
      <c r="W115" s="11"/>
      <c r="X115" s="11"/>
      <c r="Y115" s="11"/>
      <c r="Z115" s="11"/>
      <c r="AA115" s="11"/>
      <c r="AB115" s="11"/>
      <c r="AC115" s="11"/>
      <c r="AD115" s="11"/>
      <c r="AE115" s="11"/>
      <c r="AR115" s="204" t="s">
        <v>83</v>
      </c>
      <c r="AT115" s="205" t="s">
        <v>75</v>
      </c>
      <c r="AU115" s="205" t="s">
        <v>83</v>
      </c>
      <c r="AY115" s="204" t="s">
        <v>139</v>
      </c>
      <c r="BK115" s="206">
        <f>SUM(BK116:BK119)</f>
        <v>0</v>
      </c>
    </row>
    <row r="116" s="2" customFormat="1" ht="14.4" customHeight="1">
      <c r="A116" s="40"/>
      <c r="B116" s="41"/>
      <c r="C116" s="207" t="s">
        <v>227</v>
      </c>
      <c r="D116" s="207" t="s">
        <v>140</v>
      </c>
      <c r="E116" s="208" t="s">
        <v>195</v>
      </c>
      <c r="F116" s="209" t="s">
        <v>196</v>
      </c>
      <c r="G116" s="210" t="s">
        <v>184</v>
      </c>
      <c r="H116" s="211">
        <v>44</v>
      </c>
      <c r="I116" s="212"/>
      <c r="J116" s="213">
        <f>ROUND(I116*H116,2)</f>
        <v>0</v>
      </c>
      <c r="K116" s="209" t="s">
        <v>148</v>
      </c>
      <c r="L116" s="46"/>
      <c r="M116" s="214" t="s">
        <v>19</v>
      </c>
      <c r="N116" s="215" t="s">
        <v>47</v>
      </c>
      <c r="O116" s="86"/>
      <c r="P116" s="216">
        <f>O116*H116</f>
        <v>0</v>
      </c>
      <c r="Q116" s="216">
        <v>0.46000000000000002</v>
      </c>
      <c r="R116" s="216">
        <f>Q116*H116</f>
        <v>20.240000000000002</v>
      </c>
      <c r="S116" s="216">
        <v>0</v>
      </c>
      <c r="T116" s="217">
        <f>S116*H116</f>
        <v>0</v>
      </c>
      <c r="U116" s="40"/>
      <c r="V116" s="40"/>
      <c r="W116" s="40"/>
      <c r="X116" s="40"/>
      <c r="Y116" s="40"/>
      <c r="Z116" s="40"/>
      <c r="AA116" s="40"/>
      <c r="AB116" s="40"/>
      <c r="AC116" s="40"/>
      <c r="AD116" s="40"/>
      <c r="AE116" s="40"/>
      <c r="AR116" s="218" t="s">
        <v>155</v>
      </c>
      <c r="AT116" s="218" t="s">
        <v>140</v>
      </c>
      <c r="AU116" s="218" t="s">
        <v>85</v>
      </c>
      <c r="AY116" s="19" t="s">
        <v>139</v>
      </c>
      <c r="BE116" s="219">
        <f>IF(N116="základní",J116,0)</f>
        <v>0</v>
      </c>
      <c r="BF116" s="219">
        <f>IF(N116="snížená",J116,0)</f>
        <v>0</v>
      </c>
      <c r="BG116" s="219">
        <f>IF(N116="zákl. přenesená",J116,0)</f>
        <v>0</v>
      </c>
      <c r="BH116" s="219">
        <f>IF(N116="sníž. přenesená",J116,0)</f>
        <v>0</v>
      </c>
      <c r="BI116" s="219">
        <f>IF(N116="nulová",J116,0)</f>
        <v>0</v>
      </c>
      <c r="BJ116" s="19" t="s">
        <v>83</v>
      </c>
      <c r="BK116" s="219">
        <f>ROUND(I116*H116,2)</f>
        <v>0</v>
      </c>
      <c r="BL116" s="19" t="s">
        <v>155</v>
      </c>
      <c r="BM116" s="218" t="s">
        <v>890</v>
      </c>
    </row>
    <row r="117" s="13" customFormat="1">
      <c r="A117" s="13"/>
      <c r="B117" s="237"/>
      <c r="C117" s="238"/>
      <c r="D117" s="232" t="s">
        <v>192</v>
      </c>
      <c r="E117" s="239" t="s">
        <v>19</v>
      </c>
      <c r="F117" s="240" t="s">
        <v>891</v>
      </c>
      <c r="G117" s="238"/>
      <c r="H117" s="241">
        <v>44</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192</v>
      </c>
      <c r="AU117" s="247" t="s">
        <v>85</v>
      </c>
      <c r="AV117" s="13" t="s">
        <v>85</v>
      </c>
      <c r="AW117" s="13" t="s">
        <v>35</v>
      </c>
      <c r="AX117" s="13" t="s">
        <v>83</v>
      </c>
      <c r="AY117" s="247" t="s">
        <v>139</v>
      </c>
    </row>
    <row r="118" s="2" customFormat="1" ht="24.15" customHeight="1">
      <c r="A118" s="40"/>
      <c r="B118" s="41"/>
      <c r="C118" s="207" t="s">
        <v>233</v>
      </c>
      <c r="D118" s="207" t="s">
        <v>140</v>
      </c>
      <c r="E118" s="208" t="s">
        <v>892</v>
      </c>
      <c r="F118" s="209" t="s">
        <v>893</v>
      </c>
      <c r="G118" s="210" t="s">
        <v>184</v>
      </c>
      <c r="H118" s="211">
        <v>22</v>
      </c>
      <c r="I118" s="212"/>
      <c r="J118" s="213">
        <f>ROUND(I118*H118,2)</f>
        <v>0</v>
      </c>
      <c r="K118" s="209" t="s">
        <v>148</v>
      </c>
      <c r="L118" s="46"/>
      <c r="M118" s="214" t="s">
        <v>19</v>
      </c>
      <c r="N118" s="215" t="s">
        <v>47</v>
      </c>
      <c r="O118" s="86"/>
      <c r="P118" s="216">
        <f>O118*H118</f>
        <v>0</v>
      </c>
      <c r="Q118" s="216">
        <v>0.15559000000000001</v>
      </c>
      <c r="R118" s="216">
        <f>Q118*H118</f>
        <v>3.4229799999999999</v>
      </c>
      <c r="S118" s="216">
        <v>0</v>
      </c>
      <c r="T118" s="217">
        <f>S118*H118</f>
        <v>0</v>
      </c>
      <c r="U118" s="40"/>
      <c r="V118" s="40"/>
      <c r="W118" s="40"/>
      <c r="X118" s="40"/>
      <c r="Y118" s="40"/>
      <c r="Z118" s="40"/>
      <c r="AA118" s="40"/>
      <c r="AB118" s="40"/>
      <c r="AC118" s="40"/>
      <c r="AD118" s="40"/>
      <c r="AE118" s="40"/>
      <c r="AR118" s="218" t="s">
        <v>155</v>
      </c>
      <c r="AT118" s="218" t="s">
        <v>140</v>
      </c>
      <c r="AU118" s="218" t="s">
        <v>85</v>
      </c>
      <c r="AY118" s="19" t="s">
        <v>139</v>
      </c>
      <c r="BE118" s="219">
        <f>IF(N118="základní",J118,0)</f>
        <v>0</v>
      </c>
      <c r="BF118" s="219">
        <f>IF(N118="snížená",J118,0)</f>
        <v>0</v>
      </c>
      <c r="BG118" s="219">
        <f>IF(N118="zákl. přenesená",J118,0)</f>
        <v>0</v>
      </c>
      <c r="BH118" s="219">
        <f>IF(N118="sníž. přenesená",J118,0)</f>
        <v>0</v>
      </c>
      <c r="BI118" s="219">
        <f>IF(N118="nulová",J118,0)</f>
        <v>0</v>
      </c>
      <c r="BJ118" s="19" t="s">
        <v>83</v>
      </c>
      <c r="BK118" s="219">
        <f>ROUND(I118*H118,2)</f>
        <v>0</v>
      </c>
      <c r="BL118" s="19" t="s">
        <v>155</v>
      </c>
      <c r="BM118" s="218" t="s">
        <v>894</v>
      </c>
    </row>
    <row r="119" s="2" customFormat="1">
      <c r="A119" s="40"/>
      <c r="B119" s="41"/>
      <c r="C119" s="42"/>
      <c r="D119" s="232" t="s">
        <v>186</v>
      </c>
      <c r="E119" s="42"/>
      <c r="F119" s="233" t="s">
        <v>207</v>
      </c>
      <c r="G119" s="42"/>
      <c r="H119" s="42"/>
      <c r="I119" s="234"/>
      <c r="J119" s="42"/>
      <c r="K119" s="42"/>
      <c r="L119" s="46"/>
      <c r="M119" s="235"/>
      <c r="N119" s="236"/>
      <c r="O119" s="86"/>
      <c r="P119" s="86"/>
      <c r="Q119" s="86"/>
      <c r="R119" s="86"/>
      <c r="S119" s="86"/>
      <c r="T119" s="87"/>
      <c r="U119" s="40"/>
      <c r="V119" s="40"/>
      <c r="W119" s="40"/>
      <c r="X119" s="40"/>
      <c r="Y119" s="40"/>
      <c r="Z119" s="40"/>
      <c r="AA119" s="40"/>
      <c r="AB119" s="40"/>
      <c r="AC119" s="40"/>
      <c r="AD119" s="40"/>
      <c r="AE119" s="40"/>
      <c r="AT119" s="19" t="s">
        <v>186</v>
      </c>
      <c r="AU119" s="19" t="s">
        <v>85</v>
      </c>
    </row>
    <row r="120" s="11" customFormat="1" ht="22.8" customHeight="1">
      <c r="A120" s="11"/>
      <c r="B120" s="193"/>
      <c r="C120" s="194"/>
      <c r="D120" s="195" t="s">
        <v>75</v>
      </c>
      <c r="E120" s="230" t="s">
        <v>214</v>
      </c>
      <c r="F120" s="230" t="s">
        <v>895</v>
      </c>
      <c r="G120" s="194"/>
      <c r="H120" s="194"/>
      <c r="I120" s="197"/>
      <c r="J120" s="231">
        <f>BK120</f>
        <v>0</v>
      </c>
      <c r="K120" s="194"/>
      <c r="L120" s="199"/>
      <c r="M120" s="200"/>
      <c r="N120" s="201"/>
      <c r="O120" s="201"/>
      <c r="P120" s="202">
        <f>SUM(P121:P139)</f>
        <v>0</v>
      </c>
      <c r="Q120" s="201"/>
      <c r="R120" s="202">
        <f>SUM(R121:R139)</f>
        <v>0.054671400000000002</v>
      </c>
      <c r="S120" s="201"/>
      <c r="T120" s="203">
        <f>SUM(T121:T139)</f>
        <v>0</v>
      </c>
      <c r="U120" s="11"/>
      <c r="V120" s="11"/>
      <c r="W120" s="11"/>
      <c r="X120" s="11"/>
      <c r="Y120" s="11"/>
      <c r="Z120" s="11"/>
      <c r="AA120" s="11"/>
      <c r="AB120" s="11"/>
      <c r="AC120" s="11"/>
      <c r="AD120" s="11"/>
      <c r="AE120" s="11"/>
      <c r="AR120" s="204" t="s">
        <v>83</v>
      </c>
      <c r="AT120" s="205" t="s">
        <v>75</v>
      </c>
      <c r="AU120" s="205" t="s">
        <v>83</v>
      </c>
      <c r="AY120" s="204" t="s">
        <v>139</v>
      </c>
      <c r="BK120" s="206">
        <f>SUM(BK121:BK139)</f>
        <v>0</v>
      </c>
    </row>
    <row r="121" s="2" customFormat="1" ht="14.4" customHeight="1">
      <c r="A121" s="40"/>
      <c r="B121" s="41"/>
      <c r="C121" s="207" t="s">
        <v>238</v>
      </c>
      <c r="D121" s="207" t="s">
        <v>140</v>
      </c>
      <c r="E121" s="208" t="s">
        <v>896</v>
      </c>
      <c r="F121" s="209" t="s">
        <v>897</v>
      </c>
      <c r="G121" s="210" t="s">
        <v>346</v>
      </c>
      <c r="H121" s="211">
        <v>1</v>
      </c>
      <c r="I121" s="212"/>
      <c r="J121" s="213">
        <f>ROUND(I121*H121,2)</f>
        <v>0</v>
      </c>
      <c r="K121" s="209" t="s">
        <v>148</v>
      </c>
      <c r="L121" s="46"/>
      <c r="M121" s="214" t="s">
        <v>19</v>
      </c>
      <c r="N121" s="215" t="s">
        <v>47</v>
      </c>
      <c r="O121" s="86"/>
      <c r="P121" s="216">
        <f>O121*H121</f>
        <v>0</v>
      </c>
      <c r="Q121" s="216">
        <v>0</v>
      </c>
      <c r="R121" s="216">
        <f>Q121*H121</f>
        <v>0</v>
      </c>
      <c r="S121" s="216">
        <v>0</v>
      </c>
      <c r="T121" s="217">
        <f>S121*H121</f>
        <v>0</v>
      </c>
      <c r="U121" s="40"/>
      <c r="V121" s="40"/>
      <c r="W121" s="40"/>
      <c r="X121" s="40"/>
      <c r="Y121" s="40"/>
      <c r="Z121" s="40"/>
      <c r="AA121" s="40"/>
      <c r="AB121" s="40"/>
      <c r="AC121" s="40"/>
      <c r="AD121" s="40"/>
      <c r="AE121" s="40"/>
      <c r="AR121" s="218" t="s">
        <v>155</v>
      </c>
      <c r="AT121" s="218" t="s">
        <v>140</v>
      </c>
      <c r="AU121" s="218" t="s">
        <v>85</v>
      </c>
      <c r="AY121" s="19" t="s">
        <v>139</v>
      </c>
      <c r="BE121" s="219">
        <f>IF(N121="základní",J121,0)</f>
        <v>0</v>
      </c>
      <c r="BF121" s="219">
        <f>IF(N121="snížená",J121,0)</f>
        <v>0</v>
      </c>
      <c r="BG121" s="219">
        <f>IF(N121="zákl. přenesená",J121,0)</f>
        <v>0</v>
      </c>
      <c r="BH121" s="219">
        <f>IF(N121="sníž. přenesená",J121,0)</f>
        <v>0</v>
      </c>
      <c r="BI121" s="219">
        <f>IF(N121="nulová",J121,0)</f>
        <v>0</v>
      </c>
      <c r="BJ121" s="19" t="s">
        <v>83</v>
      </c>
      <c r="BK121" s="219">
        <f>ROUND(I121*H121,2)</f>
        <v>0</v>
      </c>
      <c r="BL121" s="19" t="s">
        <v>155</v>
      </c>
      <c r="BM121" s="218" t="s">
        <v>898</v>
      </c>
    </row>
    <row r="122" s="2" customFormat="1">
      <c r="A122" s="40"/>
      <c r="B122" s="41"/>
      <c r="C122" s="42"/>
      <c r="D122" s="232" t="s">
        <v>186</v>
      </c>
      <c r="E122" s="42"/>
      <c r="F122" s="233" t="s">
        <v>899</v>
      </c>
      <c r="G122" s="42"/>
      <c r="H122" s="42"/>
      <c r="I122" s="234"/>
      <c r="J122" s="42"/>
      <c r="K122" s="42"/>
      <c r="L122" s="46"/>
      <c r="M122" s="235"/>
      <c r="N122" s="236"/>
      <c r="O122" s="86"/>
      <c r="P122" s="86"/>
      <c r="Q122" s="86"/>
      <c r="R122" s="86"/>
      <c r="S122" s="86"/>
      <c r="T122" s="87"/>
      <c r="U122" s="40"/>
      <c r="V122" s="40"/>
      <c r="W122" s="40"/>
      <c r="X122" s="40"/>
      <c r="Y122" s="40"/>
      <c r="Z122" s="40"/>
      <c r="AA122" s="40"/>
      <c r="AB122" s="40"/>
      <c r="AC122" s="40"/>
      <c r="AD122" s="40"/>
      <c r="AE122" s="40"/>
      <c r="AT122" s="19" t="s">
        <v>186</v>
      </c>
      <c r="AU122" s="19" t="s">
        <v>85</v>
      </c>
    </row>
    <row r="123" s="2" customFormat="1" ht="24.15" customHeight="1">
      <c r="A123" s="40"/>
      <c r="B123" s="41"/>
      <c r="C123" s="207" t="s">
        <v>243</v>
      </c>
      <c r="D123" s="207" t="s">
        <v>140</v>
      </c>
      <c r="E123" s="208" t="s">
        <v>900</v>
      </c>
      <c r="F123" s="209" t="s">
        <v>901</v>
      </c>
      <c r="G123" s="210" t="s">
        <v>217</v>
      </c>
      <c r="H123" s="211">
        <v>20</v>
      </c>
      <c r="I123" s="212"/>
      <c r="J123" s="213">
        <f>ROUND(I123*H123,2)</f>
        <v>0</v>
      </c>
      <c r="K123" s="209" t="s">
        <v>148</v>
      </c>
      <c r="L123" s="46"/>
      <c r="M123" s="214" t="s">
        <v>19</v>
      </c>
      <c r="N123" s="215" t="s">
        <v>47</v>
      </c>
      <c r="O123" s="86"/>
      <c r="P123" s="216">
        <f>O123*H123</f>
        <v>0</v>
      </c>
      <c r="Q123" s="216">
        <v>0</v>
      </c>
      <c r="R123" s="216">
        <f>Q123*H123</f>
        <v>0</v>
      </c>
      <c r="S123" s="216">
        <v>0</v>
      </c>
      <c r="T123" s="217">
        <f>S123*H123</f>
        <v>0</v>
      </c>
      <c r="U123" s="40"/>
      <c r="V123" s="40"/>
      <c r="W123" s="40"/>
      <c r="X123" s="40"/>
      <c r="Y123" s="40"/>
      <c r="Z123" s="40"/>
      <c r="AA123" s="40"/>
      <c r="AB123" s="40"/>
      <c r="AC123" s="40"/>
      <c r="AD123" s="40"/>
      <c r="AE123" s="40"/>
      <c r="AR123" s="218" t="s">
        <v>155</v>
      </c>
      <c r="AT123" s="218" t="s">
        <v>140</v>
      </c>
      <c r="AU123" s="218" t="s">
        <v>85</v>
      </c>
      <c r="AY123" s="19" t="s">
        <v>139</v>
      </c>
      <c r="BE123" s="219">
        <f>IF(N123="základní",J123,0)</f>
        <v>0</v>
      </c>
      <c r="BF123" s="219">
        <f>IF(N123="snížená",J123,0)</f>
        <v>0</v>
      </c>
      <c r="BG123" s="219">
        <f>IF(N123="zákl. přenesená",J123,0)</f>
        <v>0</v>
      </c>
      <c r="BH123" s="219">
        <f>IF(N123="sníž. přenesená",J123,0)</f>
        <v>0</v>
      </c>
      <c r="BI123" s="219">
        <f>IF(N123="nulová",J123,0)</f>
        <v>0</v>
      </c>
      <c r="BJ123" s="19" t="s">
        <v>83</v>
      </c>
      <c r="BK123" s="219">
        <f>ROUND(I123*H123,2)</f>
        <v>0</v>
      </c>
      <c r="BL123" s="19" t="s">
        <v>155</v>
      </c>
      <c r="BM123" s="218" t="s">
        <v>902</v>
      </c>
    </row>
    <row r="124" s="2" customFormat="1">
      <c r="A124" s="40"/>
      <c r="B124" s="41"/>
      <c r="C124" s="42"/>
      <c r="D124" s="232" t="s">
        <v>186</v>
      </c>
      <c r="E124" s="42"/>
      <c r="F124" s="233" t="s">
        <v>903</v>
      </c>
      <c r="G124" s="42"/>
      <c r="H124" s="42"/>
      <c r="I124" s="234"/>
      <c r="J124" s="42"/>
      <c r="K124" s="42"/>
      <c r="L124" s="46"/>
      <c r="M124" s="235"/>
      <c r="N124" s="236"/>
      <c r="O124" s="86"/>
      <c r="P124" s="86"/>
      <c r="Q124" s="86"/>
      <c r="R124" s="86"/>
      <c r="S124" s="86"/>
      <c r="T124" s="87"/>
      <c r="U124" s="40"/>
      <c r="V124" s="40"/>
      <c r="W124" s="40"/>
      <c r="X124" s="40"/>
      <c r="Y124" s="40"/>
      <c r="Z124" s="40"/>
      <c r="AA124" s="40"/>
      <c r="AB124" s="40"/>
      <c r="AC124" s="40"/>
      <c r="AD124" s="40"/>
      <c r="AE124" s="40"/>
      <c r="AT124" s="19" t="s">
        <v>186</v>
      </c>
      <c r="AU124" s="19" t="s">
        <v>85</v>
      </c>
    </row>
    <row r="125" s="2" customFormat="1" ht="14.4" customHeight="1">
      <c r="A125" s="40"/>
      <c r="B125" s="41"/>
      <c r="C125" s="248" t="s">
        <v>249</v>
      </c>
      <c r="D125" s="248" t="s">
        <v>220</v>
      </c>
      <c r="E125" s="249" t="s">
        <v>904</v>
      </c>
      <c r="F125" s="250" t="s">
        <v>905</v>
      </c>
      <c r="G125" s="251" t="s">
        <v>217</v>
      </c>
      <c r="H125" s="252">
        <v>20.300000000000001</v>
      </c>
      <c r="I125" s="253"/>
      <c r="J125" s="254">
        <f>ROUND(I125*H125,2)</f>
        <v>0</v>
      </c>
      <c r="K125" s="250" t="s">
        <v>148</v>
      </c>
      <c r="L125" s="255"/>
      <c r="M125" s="256" t="s">
        <v>19</v>
      </c>
      <c r="N125" s="257" t="s">
        <v>47</v>
      </c>
      <c r="O125" s="86"/>
      <c r="P125" s="216">
        <f>O125*H125</f>
        <v>0</v>
      </c>
      <c r="Q125" s="216">
        <v>0.00027999999999999998</v>
      </c>
      <c r="R125" s="216">
        <f>Q125*H125</f>
        <v>0.0056839999999999998</v>
      </c>
      <c r="S125" s="216">
        <v>0</v>
      </c>
      <c r="T125" s="217">
        <f>S125*H125</f>
        <v>0</v>
      </c>
      <c r="U125" s="40"/>
      <c r="V125" s="40"/>
      <c r="W125" s="40"/>
      <c r="X125" s="40"/>
      <c r="Y125" s="40"/>
      <c r="Z125" s="40"/>
      <c r="AA125" s="40"/>
      <c r="AB125" s="40"/>
      <c r="AC125" s="40"/>
      <c r="AD125" s="40"/>
      <c r="AE125" s="40"/>
      <c r="AR125" s="218" t="s">
        <v>214</v>
      </c>
      <c r="AT125" s="218" t="s">
        <v>220</v>
      </c>
      <c r="AU125" s="218" t="s">
        <v>85</v>
      </c>
      <c r="AY125" s="19" t="s">
        <v>139</v>
      </c>
      <c r="BE125" s="219">
        <f>IF(N125="základní",J125,0)</f>
        <v>0</v>
      </c>
      <c r="BF125" s="219">
        <f>IF(N125="snížená",J125,0)</f>
        <v>0</v>
      </c>
      <c r="BG125" s="219">
        <f>IF(N125="zákl. přenesená",J125,0)</f>
        <v>0</v>
      </c>
      <c r="BH125" s="219">
        <f>IF(N125="sníž. přenesená",J125,0)</f>
        <v>0</v>
      </c>
      <c r="BI125" s="219">
        <f>IF(N125="nulová",J125,0)</f>
        <v>0</v>
      </c>
      <c r="BJ125" s="19" t="s">
        <v>83</v>
      </c>
      <c r="BK125" s="219">
        <f>ROUND(I125*H125,2)</f>
        <v>0</v>
      </c>
      <c r="BL125" s="19" t="s">
        <v>155</v>
      </c>
      <c r="BM125" s="218" t="s">
        <v>906</v>
      </c>
    </row>
    <row r="126" s="13" customFormat="1">
      <c r="A126" s="13"/>
      <c r="B126" s="237"/>
      <c r="C126" s="238"/>
      <c r="D126" s="232" t="s">
        <v>192</v>
      </c>
      <c r="E126" s="238"/>
      <c r="F126" s="240" t="s">
        <v>907</v>
      </c>
      <c r="G126" s="238"/>
      <c r="H126" s="241">
        <v>20.300000000000001</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192</v>
      </c>
      <c r="AU126" s="247" t="s">
        <v>85</v>
      </c>
      <c r="AV126" s="13" t="s">
        <v>85</v>
      </c>
      <c r="AW126" s="13" t="s">
        <v>4</v>
      </c>
      <c r="AX126" s="13" t="s">
        <v>83</v>
      </c>
      <c r="AY126" s="247" t="s">
        <v>139</v>
      </c>
    </row>
    <row r="127" s="2" customFormat="1" ht="24.15" customHeight="1">
      <c r="A127" s="40"/>
      <c r="B127" s="41"/>
      <c r="C127" s="207" t="s">
        <v>8</v>
      </c>
      <c r="D127" s="207" t="s">
        <v>140</v>
      </c>
      <c r="E127" s="208" t="s">
        <v>908</v>
      </c>
      <c r="F127" s="209" t="s">
        <v>909</v>
      </c>
      <c r="G127" s="210" t="s">
        <v>217</v>
      </c>
      <c r="H127" s="211">
        <v>27</v>
      </c>
      <c r="I127" s="212"/>
      <c r="J127" s="213">
        <f>ROUND(I127*H127,2)</f>
        <v>0</v>
      </c>
      <c r="K127" s="209" t="s">
        <v>148</v>
      </c>
      <c r="L127" s="46"/>
      <c r="M127" s="214" t="s">
        <v>19</v>
      </c>
      <c r="N127" s="215" t="s">
        <v>47</v>
      </c>
      <c r="O127" s="86"/>
      <c r="P127" s="216">
        <f>O127*H127</f>
        <v>0</v>
      </c>
      <c r="Q127" s="216">
        <v>1.0000000000000001E-05</v>
      </c>
      <c r="R127" s="216">
        <f>Q127*H127</f>
        <v>0.00027</v>
      </c>
      <c r="S127" s="216">
        <v>0</v>
      </c>
      <c r="T127" s="217">
        <f>S127*H127</f>
        <v>0</v>
      </c>
      <c r="U127" s="40"/>
      <c r="V127" s="40"/>
      <c r="W127" s="40"/>
      <c r="X127" s="40"/>
      <c r="Y127" s="40"/>
      <c r="Z127" s="40"/>
      <c r="AA127" s="40"/>
      <c r="AB127" s="40"/>
      <c r="AC127" s="40"/>
      <c r="AD127" s="40"/>
      <c r="AE127" s="40"/>
      <c r="AR127" s="218" t="s">
        <v>155</v>
      </c>
      <c r="AT127" s="218" t="s">
        <v>140</v>
      </c>
      <c r="AU127" s="218" t="s">
        <v>85</v>
      </c>
      <c r="AY127" s="19" t="s">
        <v>139</v>
      </c>
      <c r="BE127" s="219">
        <f>IF(N127="základní",J127,0)</f>
        <v>0</v>
      </c>
      <c r="BF127" s="219">
        <f>IF(N127="snížená",J127,0)</f>
        <v>0</v>
      </c>
      <c r="BG127" s="219">
        <f>IF(N127="zákl. přenesená",J127,0)</f>
        <v>0</v>
      </c>
      <c r="BH127" s="219">
        <f>IF(N127="sníž. přenesená",J127,0)</f>
        <v>0</v>
      </c>
      <c r="BI127" s="219">
        <f>IF(N127="nulová",J127,0)</f>
        <v>0</v>
      </c>
      <c r="BJ127" s="19" t="s">
        <v>83</v>
      </c>
      <c r="BK127" s="219">
        <f>ROUND(I127*H127,2)</f>
        <v>0</v>
      </c>
      <c r="BL127" s="19" t="s">
        <v>155</v>
      </c>
      <c r="BM127" s="218" t="s">
        <v>910</v>
      </c>
    </row>
    <row r="128" s="2" customFormat="1">
      <c r="A128" s="40"/>
      <c r="B128" s="41"/>
      <c r="C128" s="42"/>
      <c r="D128" s="232" t="s">
        <v>186</v>
      </c>
      <c r="E128" s="42"/>
      <c r="F128" s="233" t="s">
        <v>911</v>
      </c>
      <c r="G128" s="42"/>
      <c r="H128" s="42"/>
      <c r="I128" s="234"/>
      <c r="J128" s="42"/>
      <c r="K128" s="42"/>
      <c r="L128" s="46"/>
      <c r="M128" s="235"/>
      <c r="N128" s="236"/>
      <c r="O128" s="86"/>
      <c r="P128" s="86"/>
      <c r="Q128" s="86"/>
      <c r="R128" s="86"/>
      <c r="S128" s="86"/>
      <c r="T128" s="87"/>
      <c r="U128" s="40"/>
      <c r="V128" s="40"/>
      <c r="W128" s="40"/>
      <c r="X128" s="40"/>
      <c r="Y128" s="40"/>
      <c r="Z128" s="40"/>
      <c r="AA128" s="40"/>
      <c r="AB128" s="40"/>
      <c r="AC128" s="40"/>
      <c r="AD128" s="40"/>
      <c r="AE128" s="40"/>
      <c r="AT128" s="19" t="s">
        <v>186</v>
      </c>
      <c r="AU128" s="19" t="s">
        <v>85</v>
      </c>
    </row>
    <row r="129" s="2" customFormat="1" ht="14.4" customHeight="1">
      <c r="A129" s="40"/>
      <c r="B129" s="41"/>
      <c r="C129" s="248" t="s">
        <v>343</v>
      </c>
      <c r="D129" s="248" t="s">
        <v>220</v>
      </c>
      <c r="E129" s="249" t="s">
        <v>912</v>
      </c>
      <c r="F129" s="250" t="s">
        <v>913</v>
      </c>
      <c r="G129" s="251" t="s">
        <v>217</v>
      </c>
      <c r="H129" s="252">
        <v>27.809999999999999</v>
      </c>
      <c r="I129" s="253"/>
      <c r="J129" s="254">
        <f>ROUND(I129*H129,2)</f>
        <v>0</v>
      </c>
      <c r="K129" s="250" t="s">
        <v>148</v>
      </c>
      <c r="L129" s="255"/>
      <c r="M129" s="256" t="s">
        <v>19</v>
      </c>
      <c r="N129" s="257" t="s">
        <v>47</v>
      </c>
      <c r="O129" s="86"/>
      <c r="P129" s="216">
        <f>O129*H129</f>
        <v>0</v>
      </c>
      <c r="Q129" s="216">
        <v>0.0015399999999999999</v>
      </c>
      <c r="R129" s="216">
        <f>Q129*H129</f>
        <v>0.042827399999999995</v>
      </c>
      <c r="S129" s="216">
        <v>0</v>
      </c>
      <c r="T129" s="217">
        <f>S129*H129</f>
        <v>0</v>
      </c>
      <c r="U129" s="40"/>
      <c r="V129" s="40"/>
      <c r="W129" s="40"/>
      <c r="X129" s="40"/>
      <c r="Y129" s="40"/>
      <c r="Z129" s="40"/>
      <c r="AA129" s="40"/>
      <c r="AB129" s="40"/>
      <c r="AC129" s="40"/>
      <c r="AD129" s="40"/>
      <c r="AE129" s="40"/>
      <c r="AR129" s="218" t="s">
        <v>214</v>
      </c>
      <c r="AT129" s="218" t="s">
        <v>220</v>
      </c>
      <c r="AU129" s="218" t="s">
        <v>85</v>
      </c>
      <c r="AY129" s="19" t="s">
        <v>139</v>
      </c>
      <c r="BE129" s="219">
        <f>IF(N129="základní",J129,0)</f>
        <v>0</v>
      </c>
      <c r="BF129" s="219">
        <f>IF(N129="snížená",J129,0)</f>
        <v>0</v>
      </c>
      <c r="BG129" s="219">
        <f>IF(N129="zákl. přenesená",J129,0)</f>
        <v>0</v>
      </c>
      <c r="BH129" s="219">
        <f>IF(N129="sníž. přenesená",J129,0)</f>
        <v>0</v>
      </c>
      <c r="BI129" s="219">
        <f>IF(N129="nulová",J129,0)</f>
        <v>0</v>
      </c>
      <c r="BJ129" s="19" t="s">
        <v>83</v>
      </c>
      <c r="BK129" s="219">
        <f>ROUND(I129*H129,2)</f>
        <v>0</v>
      </c>
      <c r="BL129" s="19" t="s">
        <v>155</v>
      </c>
      <c r="BM129" s="218" t="s">
        <v>914</v>
      </c>
    </row>
    <row r="130" s="13" customFormat="1">
      <c r="A130" s="13"/>
      <c r="B130" s="237"/>
      <c r="C130" s="238"/>
      <c r="D130" s="232" t="s">
        <v>192</v>
      </c>
      <c r="E130" s="238"/>
      <c r="F130" s="240" t="s">
        <v>915</v>
      </c>
      <c r="G130" s="238"/>
      <c r="H130" s="241">
        <v>27.809999999999999</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192</v>
      </c>
      <c r="AU130" s="247" t="s">
        <v>85</v>
      </c>
      <c r="AV130" s="13" t="s">
        <v>85</v>
      </c>
      <c r="AW130" s="13" t="s">
        <v>4</v>
      </c>
      <c r="AX130" s="13" t="s">
        <v>83</v>
      </c>
      <c r="AY130" s="247" t="s">
        <v>139</v>
      </c>
    </row>
    <row r="131" s="2" customFormat="1" ht="14.4" customHeight="1">
      <c r="A131" s="40"/>
      <c r="B131" s="41"/>
      <c r="C131" s="207" t="s">
        <v>349</v>
      </c>
      <c r="D131" s="207" t="s">
        <v>140</v>
      </c>
      <c r="E131" s="208" t="s">
        <v>916</v>
      </c>
      <c r="F131" s="209" t="s">
        <v>917</v>
      </c>
      <c r="G131" s="210" t="s">
        <v>346</v>
      </c>
      <c r="H131" s="211">
        <v>1</v>
      </c>
      <c r="I131" s="212"/>
      <c r="J131" s="213">
        <f>ROUND(I131*H131,2)</f>
        <v>0</v>
      </c>
      <c r="K131" s="209" t="s">
        <v>148</v>
      </c>
      <c r="L131" s="46"/>
      <c r="M131" s="214" t="s">
        <v>19</v>
      </c>
      <c r="N131" s="215" t="s">
        <v>47</v>
      </c>
      <c r="O131" s="86"/>
      <c r="P131" s="216">
        <f>O131*H131</f>
        <v>0</v>
      </c>
      <c r="Q131" s="216">
        <v>6.9999999999999994E-05</v>
      </c>
      <c r="R131" s="216">
        <f>Q131*H131</f>
        <v>6.9999999999999994E-05</v>
      </c>
      <c r="S131" s="216">
        <v>0</v>
      </c>
      <c r="T131" s="217">
        <f>S131*H131</f>
        <v>0</v>
      </c>
      <c r="U131" s="40"/>
      <c r="V131" s="40"/>
      <c r="W131" s="40"/>
      <c r="X131" s="40"/>
      <c r="Y131" s="40"/>
      <c r="Z131" s="40"/>
      <c r="AA131" s="40"/>
      <c r="AB131" s="40"/>
      <c r="AC131" s="40"/>
      <c r="AD131" s="40"/>
      <c r="AE131" s="40"/>
      <c r="AR131" s="218" t="s">
        <v>155</v>
      </c>
      <c r="AT131" s="218" t="s">
        <v>140</v>
      </c>
      <c r="AU131" s="218" t="s">
        <v>85</v>
      </c>
      <c r="AY131" s="19" t="s">
        <v>139</v>
      </c>
      <c r="BE131" s="219">
        <f>IF(N131="základní",J131,0)</f>
        <v>0</v>
      </c>
      <c r="BF131" s="219">
        <f>IF(N131="snížená",J131,0)</f>
        <v>0</v>
      </c>
      <c r="BG131" s="219">
        <f>IF(N131="zákl. přenesená",J131,0)</f>
        <v>0</v>
      </c>
      <c r="BH131" s="219">
        <f>IF(N131="sníž. přenesená",J131,0)</f>
        <v>0</v>
      </c>
      <c r="BI131" s="219">
        <f>IF(N131="nulová",J131,0)</f>
        <v>0</v>
      </c>
      <c r="BJ131" s="19" t="s">
        <v>83</v>
      </c>
      <c r="BK131" s="219">
        <f>ROUND(I131*H131,2)</f>
        <v>0</v>
      </c>
      <c r="BL131" s="19" t="s">
        <v>155</v>
      </c>
      <c r="BM131" s="218" t="s">
        <v>918</v>
      </c>
    </row>
    <row r="132" s="2" customFormat="1">
      <c r="A132" s="40"/>
      <c r="B132" s="41"/>
      <c r="C132" s="42"/>
      <c r="D132" s="232" t="s">
        <v>186</v>
      </c>
      <c r="E132" s="42"/>
      <c r="F132" s="233" t="s">
        <v>919</v>
      </c>
      <c r="G132" s="42"/>
      <c r="H132" s="42"/>
      <c r="I132" s="234"/>
      <c r="J132" s="42"/>
      <c r="K132" s="42"/>
      <c r="L132" s="46"/>
      <c r="M132" s="235"/>
      <c r="N132" s="236"/>
      <c r="O132" s="86"/>
      <c r="P132" s="86"/>
      <c r="Q132" s="86"/>
      <c r="R132" s="86"/>
      <c r="S132" s="86"/>
      <c r="T132" s="87"/>
      <c r="U132" s="40"/>
      <c r="V132" s="40"/>
      <c r="W132" s="40"/>
      <c r="X132" s="40"/>
      <c r="Y132" s="40"/>
      <c r="Z132" s="40"/>
      <c r="AA132" s="40"/>
      <c r="AB132" s="40"/>
      <c r="AC132" s="40"/>
      <c r="AD132" s="40"/>
      <c r="AE132" s="40"/>
      <c r="AT132" s="19" t="s">
        <v>186</v>
      </c>
      <c r="AU132" s="19" t="s">
        <v>85</v>
      </c>
    </row>
    <row r="133" s="2" customFormat="1" ht="14.4" customHeight="1">
      <c r="A133" s="40"/>
      <c r="B133" s="41"/>
      <c r="C133" s="248" t="s">
        <v>353</v>
      </c>
      <c r="D133" s="248" t="s">
        <v>220</v>
      </c>
      <c r="E133" s="249" t="s">
        <v>920</v>
      </c>
      <c r="F133" s="250" t="s">
        <v>921</v>
      </c>
      <c r="G133" s="251" t="s">
        <v>346</v>
      </c>
      <c r="H133" s="252">
        <v>1</v>
      </c>
      <c r="I133" s="253"/>
      <c r="J133" s="254">
        <f>ROUND(I133*H133,2)</f>
        <v>0</v>
      </c>
      <c r="K133" s="250" t="s">
        <v>148</v>
      </c>
      <c r="L133" s="255"/>
      <c r="M133" s="256" t="s">
        <v>19</v>
      </c>
      <c r="N133" s="257" t="s">
        <v>47</v>
      </c>
      <c r="O133" s="86"/>
      <c r="P133" s="216">
        <f>O133*H133</f>
        <v>0</v>
      </c>
      <c r="Q133" s="216">
        <v>0.00077999999999999999</v>
      </c>
      <c r="R133" s="216">
        <f>Q133*H133</f>
        <v>0.00077999999999999999</v>
      </c>
      <c r="S133" s="216">
        <v>0</v>
      </c>
      <c r="T133" s="217">
        <f>S133*H133</f>
        <v>0</v>
      </c>
      <c r="U133" s="40"/>
      <c r="V133" s="40"/>
      <c r="W133" s="40"/>
      <c r="X133" s="40"/>
      <c r="Y133" s="40"/>
      <c r="Z133" s="40"/>
      <c r="AA133" s="40"/>
      <c r="AB133" s="40"/>
      <c r="AC133" s="40"/>
      <c r="AD133" s="40"/>
      <c r="AE133" s="40"/>
      <c r="AR133" s="218" t="s">
        <v>214</v>
      </c>
      <c r="AT133" s="218" t="s">
        <v>220</v>
      </c>
      <c r="AU133" s="218" t="s">
        <v>85</v>
      </c>
      <c r="AY133" s="19" t="s">
        <v>139</v>
      </c>
      <c r="BE133" s="219">
        <f>IF(N133="základní",J133,0)</f>
        <v>0</v>
      </c>
      <c r="BF133" s="219">
        <f>IF(N133="snížená",J133,0)</f>
        <v>0</v>
      </c>
      <c r="BG133" s="219">
        <f>IF(N133="zákl. přenesená",J133,0)</f>
        <v>0</v>
      </c>
      <c r="BH133" s="219">
        <f>IF(N133="sníž. přenesená",J133,0)</f>
        <v>0</v>
      </c>
      <c r="BI133" s="219">
        <f>IF(N133="nulová",J133,0)</f>
        <v>0</v>
      </c>
      <c r="BJ133" s="19" t="s">
        <v>83</v>
      </c>
      <c r="BK133" s="219">
        <f>ROUND(I133*H133,2)</f>
        <v>0</v>
      </c>
      <c r="BL133" s="19" t="s">
        <v>155</v>
      </c>
      <c r="BM133" s="218" t="s">
        <v>922</v>
      </c>
    </row>
    <row r="134" s="2" customFormat="1" ht="14.4" customHeight="1">
      <c r="A134" s="40"/>
      <c r="B134" s="41"/>
      <c r="C134" s="207" t="s">
        <v>358</v>
      </c>
      <c r="D134" s="207" t="s">
        <v>140</v>
      </c>
      <c r="E134" s="208" t="s">
        <v>923</v>
      </c>
      <c r="F134" s="209" t="s">
        <v>924</v>
      </c>
      <c r="G134" s="210" t="s">
        <v>217</v>
      </c>
      <c r="H134" s="211">
        <v>18</v>
      </c>
      <c r="I134" s="212"/>
      <c r="J134" s="213">
        <f>ROUND(I134*H134,2)</f>
        <v>0</v>
      </c>
      <c r="K134" s="209" t="s">
        <v>148</v>
      </c>
      <c r="L134" s="46"/>
      <c r="M134" s="214" t="s">
        <v>19</v>
      </c>
      <c r="N134" s="215" t="s">
        <v>47</v>
      </c>
      <c r="O134" s="86"/>
      <c r="P134" s="216">
        <f>O134*H134</f>
        <v>0</v>
      </c>
      <c r="Q134" s="216">
        <v>0</v>
      </c>
      <c r="R134" s="216">
        <f>Q134*H134</f>
        <v>0</v>
      </c>
      <c r="S134" s="216">
        <v>0</v>
      </c>
      <c r="T134" s="217">
        <f>S134*H134</f>
        <v>0</v>
      </c>
      <c r="U134" s="40"/>
      <c r="V134" s="40"/>
      <c r="W134" s="40"/>
      <c r="X134" s="40"/>
      <c r="Y134" s="40"/>
      <c r="Z134" s="40"/>
      <c r="AA134" s="40"/>
      <c r="AB134" s="40"/>
      <c r="AC134" s="40"/>
      <c r="AD134" s="40"/>
      <c r="AE134" s="40"/>
      <c r="AR134" s="218" t="s">
        <v>155</v>
      </c>
      <c r="AT134" s="218" t="s">
        <v>140</v>
      </c>
      <c r="AU134" s="218" t="s">
        <v>85</v>
      </c>
      <c r="AY134" s="19" t="s">
        <v>139</v>
      </c>
      <c r="BE134" s="219">
        <f>IF(N134="základní",J134,0)</f>
        <v>0</v>
      </c>
      <c r="BF134" s="219">
        <f>IF(N134="snížená",J134,0)</f>
        <v>0</v>
      </c>
      <c r="BG134" s="219">
        <f>IF(N134="zákl. přenesená",J134,0)</f>
        <v>0</v>
      </c>
      <c r="BH134" s="219">
        <f>IF(N134="sníž. přenesená",J134,0)</f>
        <v>0</v>
      </c>
      <c r="BI134" s="219">
        <f>IF(N134="nulová",J134,0)</f>
        <v>0</v>
      </c>
      <c r="BJ134" s="19" t="s">
        <v>83</v>
      </c>
      <c r="BK134" s="219">
        <f>ROUND(I134*H134,2)</f>
        <v>0</v>
      </c>
      <c r="BL134" s="19" t="s">
        <v>155</v>
      </c>
      <c r="BM134" s="218" t="s">
        <v>925</v>
      </c>
    </row>
    <row r="135" s="2" customFormat="1">
      <c r="A135" s="40"/>
      <c r="B135" s="41"/>
      <c r="C135" s="42"/>
      <c r="D135" s="232" t="s">
        <v>186</v>
      </c>
      <c r="E135" s="42"/>
      <c r="F135" s="233" t="s">
        <v>926</v>
      </c>
      <c r="G135" s="42"/>
      <c r="H135" s="42"/>
      <c r="I135" s="234"/>
      <c r="J135" s="42"/>
      <c r="K135" s="42"/>
      <c r="L135" s="46"/>
      <c r="M135" s="235"/>
      <c r="N135" s="236"/>
      <c r="O135" s="86"/>
      <c r="P135" s="86"/>
      <c r="Q135" s="86"/>
      <c r="R135" s="86"/>
      <c r="S135" s="86"/>
      <c r="T135" s="87"/>
      <c r="U135" s="40"/>
      <c r="V135" s="40"/>
      <c r="W135" s="40"/>
      <c r="X135" s="40"/>
      <c r="Y135" s="40"/>
      <c r="Z135" s="40"/>
      <c r="AA135" s="40"/>
      <c r="AB135" s="40"/>
      <c r="AC135" s="40"/>
      <c r="AD135" s="40"/>
      <c r="AE135" s="40"/>
      <c r="AT135" s="19" t="s">
        <v>186</v>
      </c>
      <c r="AU135" s="19" t="s">
        <v>85</v>
      </c>
    </row>
    <row r="136" s="2" customFormat="1" ht="14.4" customHeight="1">
      <c r="A136" s="40"/>
      <c r="B136" s="41"/>
      <c r="C136" s="207" t="s">
        <v>362</v>
      </c>
      <c r="D136" s="207" t="s">
        <v>140</v>
      </c>
      <c r="E136" s="208" t="s">
        <v>927</v>
      </c>
      <c r="F136" s="209" t="s">
        <v>928</v>
      </c>
      <c r="G136" s="210" t="s">
        <v>217</v>
      </c>
      <c r="H136" s="211">
        <v>18</v>
      </c>
      <c r="I136" s="212"/>
      <c r="J136" s="213">
        <f>ROUND(I136*H136,2)</f>
        <v>0</v>
      </c>
      <c r="K136" s="209" t="s">
        <v>148</v>
      </c>
      <c r="L136" s="46"/>
      <c r="M136" s="214" t="s">
        <v>19</v>
      </c>
      <c r="N136" s="215" t="s">
        <v>47</v>
      </c>
      <c r="O136" s="86"/>
      <c r="P136" s="216">
        <f>O136*H136</f>
        <v>0</v>
      </c>
      <c r="Q136" s="216">
        <v>0</v>
      </c>
      <c r="R136" s="216">
        <f>Q136*H136</f>
        <v>0</v>
      </c>
      <c r="S136" s="216">
        <v>0</v>
      </c>
      <c r="T136" s="217">
        <f>S136*H136</f>
        <v>0</v>
      </c>
      <c r="U136" s="40"/>
      <c r="V136" s="40"/>
      <c r="W136" s="40"/>
      <c r="X136" s="40"/>
      <c r="Y136" s="40"/>
      <c r="Z136" s="40"/>
      <c r="AA136" s="40"/>
      <c r="AB136" s="40"/>
      <c r="AC136" s="40"/>
      <c r="AD136" s="40"/>
      <c r="AE136" s="40"/>
      <c r="AR136" s="218" t="s">
        <v>155</v>
      </c>
      <c r="AT136" s="218" t="s">
        <v>140</v>
      </c>
      <c r="AU136" s="218" t="s">
        <v>85</v>
      </c>
      <c r="AY136" s="19" t="s">
        <v>139</v>
      </c>
      <c r="BE136" s="219">
        <f>IF(N136="základní",J136,0)</f>
        <v>0</v>
      </c>
      <c r="BF136" s="219">
        <f>IF(N136="snížená",J136,0)</f>
        <v>0</v>
      </c>
      <c r="BG136" s="219">
        <f>IF(N136="zákl. přenesená",J136,0)</f>
        <v>0</v>
      </c>
      <c r="BH136" s="219">
        <f>IF(N136="sníž. přenesená",J136,0)</f>
        <v>0</v>
      </c>
      <c r="BI136" s="219">
        <f>IF(N136="nulová",J136,0)</f>
        <v>0</v>
      </c>
      <c r="BJ136" s="19" t="s">
        <v>83</v>
      </c>
      <c r="BK136" s="219">
        <f>ROUND(I136*H136,2)</f>
        <v>0</v>
      </c>
      <c r="BL136" s="19" t="s">
        <v>155</v>
      </c>
      <c r="BM136" s="218" t="s">
        <v>929</v>
      </c>
    </row>
    <row r="137" s="2" customFormat="1">
      <c r="A137" s="40"/>
      <c r="B137" s="41"/>
      <c r="C137" s="42"/>
      <c r="D137" s="232" t="s">
        <v>186</v>
      </c>
      <c r="E137" s="42"/>
      <c r="F137" s="233" t="s">
        <v>930</v>
      </c>
      <c r="G137" s="42"/>
      <c r="H137" s="42"/>
      <c r="I137" s="234"/>
      <c r="J137" s="42"/>
      <c r="K137" s="42"/>
      <c r="L137" s="46"/>
      <c r="M137" s="235"/>
      <c r="N137" s="236"/>
      <c r="O137" s="86"/>
      <c r="P137" s="86"/>
      <c r="Q137" s="86"/>
      <c r="R137" s="86"/>
      <c r="S137" s="86"/>
      <c r="T137" s="87"/>
      <c r="U137" s="40"/>
      <c r="V137" s="40"/>
      <c r="W137" s="40"/>
      <c r="X137" s="40"/>
      <c r="Y137" s="40"/>
      <c r="Z137" s="40"/>
      <c r="AA137" s="40"/>
      <c r="AB137" s="40"/>
      <c r="AC137" s="40"/>
      <c r="AD137" s="40"/>
      <c r="AE137" s="40"/>
      <c r="AT137" s="19" t="s">
        <v>186</v>
      </c>
      <c r="AU137" s="19" t="s">
        <v>85</v>
      </c>
    </row>
    <row r="138" s="2" customFormat="1" ht="14.4" customHeight="1">
      <c r="A138" s="40"/>
      <c r="B138" s="41"/>
      <c r="C138" s="207" t="s">
        <v>7</v>
      </c>
      <c r="D138" s="207" t="s">
        <v>140</v>
      </c>
      <c r="E138" s="208" t="s">
        <v>931</v>
      </c>
      <c r="F138" s="209" t="s">
        <v>932</v>
      </c>
      <c r="G138" s="210" t="s">
        <v>217</v>
      </c>
      <c r="H138" s="211">
        <v>18</v>
      </c>
      <c r="I138" s="212"/>
      <c r="J138" s="213">
        <f>ROUND(I138*H138,2)</f>
        <v>0</v>
      </c>
      <c r="K138" s="209" t="s">
        <v>148</v>
      </c>
      <c r="L138" s="46"/>
      <c r="M138" s="214" t="s">
        <v>19</v>
      </c>
      <c r="N138" s="215" t="s">
        <v>47</v>
      </c>
      <c r="O138" s="86"/>
      <c r="P138" s="216">
        <f>O138*H138</f>
        <v>0</v>
      </c>
      <c r="Q138" s="216">
        <v>0.00019000000000000001</v>
      </c>
      <c r="R138" s="216">
        <f>Q138*H138</f>
        <v>0.0034200000000000003</v>
      </c>
      <c r="S138" s="216">
        <v>0</v>
      </c>
      <c r="T138" s="217">
        <f>S138*H138</f>
        <v>0</v>
      </c>
      <c r="U138" s="40"/>
      <c r="V138" s="40"/>
      <c r="W138" s="40"/>
      <c r="X138" s="40"/>
      <c r="Y138" s="40"/>
      <c r="Z138" s="40"/>
      <c r="AA138" s="40"/>
      <c r="AB138" s="40"/>
      <c r="AC138" s="40"/>
      <c r="AD138" s="40"/>
      <c r="AE138" s="40"/>
      <c r="AR138" s="218" t="s">
        <v>155</v>
      </c>
      <c r="AT138" s="218" t="s">
        <v>140</v>
      </c>
      <c r="AU138" s="218" t="s">
        <v>85</v>
      </c>
      <c r="AY138" s="19" t="s">
        <v>139</v>
      </c>
      <c r="BE138" s="219">
        <f>IF(N138="základní",J138,0)</f>
        <v>0</v>
      </c>
      <c r="BF138" s="219">
        <f>IF(N138="snížená",J138,0)</f>
        <v>0</v>
      </c>
      <c r="BG138" s="219">
        <f>IF(N138="zákl. přenesená",J138,0)</f>
        <v>0</v>
      </c>
      <c r="BH138" s="219">
        <f>IF(N138="sníž. přenesená",J138,0)</f>
        <v>0</v>
      </c>
      <c r="BI138" s="219">
        <f>IF(N138="nulová",J138,0)</f>
        <v>0</v>
      </c>
      <c r="BJ138" s="19" t="s">
        <v>83</v>
      </c>
      <c r="BK138" s="219">
        <f>ROUND(I138*H138,2)</f>
        <v>0</v>
      </c>
      <c r="BL138" s="19" t="s">
        <v>155</v>
      </c>
      <c r="BM138" s="218" t="s">
        <v>933</v>
      </c>
    </row>
    <row r="139" s="2" customFormat="1" ht="14.4" customHeight="1">
      <c r="A139" s="40"/>
      <c r="B139" s="41"/>
      <c r="C139" s="207" t="s">
        <v>481</v>
      </c>
      <c r="D139" s="207" t="s">
        <v>140</v>
      </c>
      <c r="E139" s="208" t="s">
        <v>934</v>
      </c>
      <c r="F139" s="209" t="s">
        <v>935</v>
      </c>
      <c r="G139" s="210" t="s">
        <v>217</v>
      </c>
      <c r="H139" s="211">
        <v>18</v>
      </c>
      <c r="I139" s="212"/>
      <c r="J139" s="213">
        <f>ROUND(I139*H139,2)</f>
        <v>0</v>
      </c>
      <c r="K139" s="209" t="s">
        <v>148</v>
      </c>
      <c r="L139" s="46"/>
      <c r="M139" s="214" t="s">
        <v>19</v>
      </c>
      <c r="N139" s="215" t="s">
        <v>47</v>
      </c>
      <c r="O139" s="86"/>
      <c r="P139" s="216">
        <f>O139*H139</f>
        <v>0</v>
      </c>
      <c r="Q139" s="216">
        <v>9.0000000000000006E-05</v>
      </c>
      <c r="R139" s="216">
        <f>Q139*H139</f>
        <v>0.0016200000000000001</v>
      </c>
      <c r="S139" s="216">
        <v>0</v>
      </c>
      <c r="T139" s="217">
        <f>S139*H139</f>
        <v>0</v>
      </c>
      <c r="U139" s="40"/>
      <c r="V139" s="40"/>
      <c r="W139" s="40"/>
      <c r="X139" s="40"/>
      <c r="Y139" s="40"/>
      <c r="Z139" s="40"/>
      <c r="AA139" s="40"/>
      <c r="AB139" s="40"/>
      <c r="AC139" s="40"/>
      <c r="AD139" s="40"/>
      <c r="AE139" s="40"/>
      <c r="AR139" s="218" t="s">
        <v>155</v>
      </c>
      <c r="AT139" s="218" t="s">
        <v>140</v>
      </c>
      <c r="AU139" s="218" t="s">
        <v>85</v>
      </c>
      <c r="AY139" s="19" t="s">
        <v>139</v>
      </c>
      <c r="BE139" s="219">
        <f>IF(N139="základní",J139,0)</f>
        <v>0</v>
      </c>
      <c r="BF139" s="219">
        <f>IF(N139="snížená",J139,0)</f>
        <v>0</v>
      </c>
      <c r="BG139" s="219">
        <f>IF(N139="zákl. přenesená",J139,0)</f>
        <v>0</v>
      </c>
      <c r="BH139" s="219">
        <f>IF(N139="sníž. přenesená",J139,0)</f>
        <v>0</v>
      </c>
      <c r="BI139" s="219">
        <f>IF(N139="nulová",J139,0)</f>
        <v>0</v>
      </c>
      <c r="BJ139" s="19" t="s">
        <v>83</v>
      </c>
      <c r="BK139" s="219">
        <f>ROUND(I139*H139,2)</f>
        <v>0</v>
      </c>
      <c r="BL139" s="19" t="s">
        <v>155</v>
      </c>
      <c r="BM139" s="218" t="s">
        <v>936</v>
      </c>
    </row>
    <row r="140" s="11" customFormat="1" ht="22.8" customHeight="1">
      <c r="A140" s="11"/>
      <c r="B140" s="193"/>
      <c r="C140" s="194"/>
      <c r="D140" s="195" t="s">
        <v>75</v>
      </c>
      <c r="E140" s="230" t="s">
        <v>212</v>
      </c>
      <c r="F140" s="230" t="s">
        <v>213</v>
      </c>
      <c r="G140" s="194"/>
      <c r="H140" s="194"/>
      <c r="I140" s="197"/>
      <c r="J140" s="231">
        <f>BK140</f>
        <v>0</v>
      </c>
      <c r="K140" s="194"/>
      <c r="L140" s="199"/>
      <c r="M140" s="200"/>
      <c r="N140" s="201"/>
      <c r="O140" s="201"/>
      <c r="P140" s="202">
        <f>P141</f>
        <v>0</v>
      </c>
      <c r="Q140" s="201"/>
      <c r="R140" s="202">
        <f>R141</f>
        <v>0</v>
      </c>
      <c r="S140" s="201"/>
      <c r="T140" s="203">
        <f>T141</f>
        <v>0.34899999999999998</v>
      </c>
      <c r="U140" s="11"/>
      <c r="V140" s="11"/>
      <c r="W140" s="11"/>
      <c r="X140" s="11"/>
      <c r="Y140" s="11"/>
      <c r="Z140" s="11"/>
      <c r="AA140" s="11"/>
      <c r="AB140" s="11"/>
      <c r="AC140" s="11"/>
      <c r="AD140" s="11"/>
      <c r="AE140" s="11"/>
      <c r="AR140" s="204" t="s">
        <v>83</v>
      </c>
      <c r="AT140" s="205" t="s">
        <v>75</v>
      </c>
      <c r="AU140" s="205" t="s">
        <v>83</v>
      </c>
      <c r="AY140" s="204" t="s">
        <v>139</v>
      </c>
      <c r="BK140" s="206">
        <f>BK141</f>
        <v>0</v>
      </c>
    </row>
    <row r="141" s="2" customFormat="1" ht="24.15" customHeight="1">
      <c r="A141" s="40"/>
      <c r="B141" s="41"/>
      <c r="C141" s="207" t="s">
        <v>485</v>
      </c>
      <c r="D141" s="207" t="s">
        <v>140</v>
      </c>
      <c r="E141" s="208" t="s">
        <v>937</v>
      </c>
      <c r="F141" s="209" t="s">
        <v>938</v>
      </c>
      <c r="G141" s="210" t="s">
        <v>346</v>
      </c>
      <c r="H141" s="211">
        <v>1</v>
      </c>
      <c r="I141" s="212"/>
      <c r="J141" s="213">
        <f>ROUND(I141*H141,2)</f>
        <v>0</v>
      </c>
      <c r="K141" s="209" t="s">
        <v>148</v>
      </c>
      <c r="L141" s="46"/>
      <c r="M141" s="214" t="s">
        <v>19</v>
      </c>
      <c r="N141" s="215" t="s">
        <v>47</v>
      </c>
      <c r="O141" s="86"/>
      <c r="P141" s="216">
        <f>O141*H141</f>
        <v>0</v>
      </c>
      <c r="Q141" s="216">
        <v>0</v>
      </c>
      <c r="R141" s="216">
        <f>Q141*H141</f>
        <v>0</v>
      </c>
      <c r="S141" s="216">
        <v>0.34899999999999998</v>
      </c>
      <c r="T141" s="217">
        <f>S141*H141</f>
        <v>0.34899999999999998</v>
      </c>
      <c r="U141" s="40"/>
      <c r="V141" s="40"/>
      <c r="W141" s="40"/>
      <c r="X141" s="40"/>
      <c r="Y141" s="40"/>
      <c r="Z141" s="40"/>
      <c r="AA141" s="40"/>
      <c r="AB141" s="40"/>
      <c r="AC141" s="40"/>
      <c r="AD141" s="40"/>
      <c r="AE141" s="40"/>
      <c r="AR141" s="218" t="s">
        <v>155</v>
      </c>
      <c r="AT141" s="218" t="s">
        <v>140</v>
      </c>
      <c r="AU141" s="218" t="s">
        <v>85</v>
      </c>
      <c r="AY141" s="19" t="s">
        <v>139</v>
      </c>
      <c r="BE141" s="219">
        <f>IF(N141="základní",J141,0)</f>
        <v>0</v>
      </c>
      <c r="BF141" s="219">
        <f>IF(N141="snížená",J141,0)</f>
        <v>0</v>
      </c>
      <c r="BG141" s="219">
        <f>IF(N141="zákl. přenesená",J141,0)</f>
        <v>0</v>
      </c>
      <c r="BH141" s="219">
        <f>IF(N141="sníž. přenesená",J141,0)</f>
        <v>0</v>
      </c>
      <c r="BI141" s="219">
        <f>IF(N141="nulová",J141,0)</f>
        <v>0</v>
      </c>
      <c r="BJ141" s="19" t="s">
        <v>83</v>
      </c>
      <c r="BK141" s="219">
        <f>ROUND(I141*H141,2)</f>
        <v>0</v>
      </c>
      <c r="BL141" s="19" t="s">
        <v>155</v>
      </c>
      <c r="BM141" s="218" t="s">
        <v>939</v>
      </c>
    </row>
    <row r="142" s="11" customFormat="1" ht="22.8" customHeight="1">
      <c r="A142" s="11"/>
      <c r="B142" s="193"/>
      <c r="C142" s="194"/>
      <c r="D142" s="195" t="s">
        <v>75</v>
      </c>
      <c r="E142" s="230" t="s">
        <v>225</v>
      </c>
      <c r="F142" s="230" t="s">
        <v>226</v>
      </c>
      <c r="G142" s="194"/>
      <c r="H142" s="194"/>
      <c r="I142" s="197"/>
      <c r="J142" s="231">
        <f>BK142</f>
        <v>0</v>
      </c>
      <c r="K142" s="194"/>
      <c r="L142" s="199"/>
      <c r="M142" s="200"/>
      <c r="N142" s="201"/>
      <c r="O142" s="201"/>
      <c r="P142" s="202">
        <f>SUM(P143:P153)</f>
        <v>0</v>
      </c>
      <c r="Q142" s="201"/>
      <c r="R142" s="202">
        <f>SUM(R143:R153)</f>
        <v>0</v>
      </c>
      <c r="S142" s="201"/>
      <c r="T142" s="203">
        <f>SUM(T143:T153)</f>
        <v>0</v>
      </c>
      <c r="U142" s="11"/>
      <c r="V142" s="11"/>
      <c r="W142" s="11"/>
      <c r="X142" s="11"/>
      <c r="Y142" s="11"/>
      <c r="Z142" s="11"/>
      <c r="AA142" s="11"/>
      <c r="AB142" s="11"/>
      <c r="AC142" s="11"/>
      <c r="AD142" s="11"/>
      <c r="AE142" s="11"/>
      <c r="AR142" s="204" t="s">
        <v>83</v>
      </c>
      <c r="AT142" s="205" t="s">
        <v>75</v>
      </c>
      <c r="AU142" s="205" t="s">
        <v>83</v>
      </c>
      <c r="AY142" s="204" t="s">
        <v>139</v>
      </c>
      <c r="BK142" s="206">
        <f>SUM(BK143:BK153)</f>
        <v>0</v>
      </c>
    </row>
    <row r="143" s="2" customFormat="1" ht="14.4" customHeight="1">
      <c r="A143" s="40"/>
      <c r="B143" s="41"/>
      <c r="C143" s="207" t="s">
        <v>491</v>
      </c>
      <c r="D143" s="207" t="s">
        <v>140</v>
      </c>
      <c r="E143" s="208" t="s">
        <v>568</v>
      </c>
      <c r="F143" s="209" t="s">
        <v>569</v>
      </c>
      <c r="G143" s="210" t="s">
        <v>230</v>
      </c>
      <c r="H143" s="211">
        <v>37.469000000000001</v>
      </c>
      <c r="I143" s="212"/>
      <c r="J143" s="213">
        <f>ROUND(I143*H143,2)</f>
        <v>0</v>
      </c>
      <c r="K143" s="209" t="s">
        <v>148</v>
      </c>
      <c r="L143" s="46"/>
      <c r="M143" s="214" t="s">
        <v>19</v>
      </c>
      <c r="N143" s="215" t="s">
        <v>47</v>
      </c>
      <c r="O143" s="86"/>
      <c r="P143" s="216">
        <f>O143*H143</f>
        <v>0</v>
      </c>
      <c r="Q143" s="216">
        <v>0</v>
      </c>
      <c r="R143" s="216">
        <f>Q143*H143</f>
        <v>0</v>
      </c>
      <c r="S143" s="216">
        <v>0</v>
      </c>
      <c r="T143" s="217">
        <f>S143*H143</f>
        <v>0</v>
      </c>
      <c r="U143" s="40"/>
      <c r="V143" s="40"/>
      <c r="W143" s="40"/>
      <c r="X143" s="40"/>
      <c r="Y143" s="40"/>
      <c r="Z143" s="40"/>
      <c r="AA143" s="40"/>
      <c r="AB143" s="40"/>
      <c r="AC143" s="40"/>
      <c r="AD143" s="40"/>
      <c r="AE143" s="40"/>
      <c r="AR143" s="218" t="s">
        <v>155</v>
      </c>
      <c r="AT143" s="218" t="s">
        <v>140</v>
      </c>
      <c r="AU143" s="218" t="s">
        <v>85</v>
      </c>
      <c r="AY143" s="19" t="s">
        <v>139</v>
      </c>
      <c r="BE143" s="219">
        <f>IF(N143="základní",J143,0)</f>
        <v>0</v>
      </c>
      <c r="BF143" s="219">
        <f>IF(N143="snížená",J143,0)</f>
        <v>0</v>
      </c>
      <c r="BG143" s="219">
        <f>IF(N143="zákl. přenesená",J143,0)</f>
        <v>0</v>
      </c>
      <c r="BH143" s="219">
        <f>IF(N143="sníž. přenesená",J143,0)</f>
        <v>0</v>
      </c>
      <c r="BI143" s="219">
        <f>IF(N143="nulová",J143,0)</f>
        <v>0</v>
      </c>
      <c r="BJ143" s="19" t="s">
        <v>83</v>
      </c>
      <c r="BK143" s="219">
        <f>ROUND(I143*H143,2)</f>
        <v>0</v>
      </c>
      <c r="BL143" s="19" t="s">
        <v>155</v>
      </c>
      <c r="BM143" s="218" t="s">
        <v>940</v>
      </c>
    </row>
    <row r="144" s="2" customFormat="1">
      <c r="A144" s="40"/>
      <c r="B144" s="41"/>
      <c r="C144" s="42"/>
      <c r="D144" s="232" t="s">
        <v>186</v>
      </c>
      <c r="E144" s="42"/>
      <c r="F144" s="233" t="s">
        <v>651</v>
      </c>
      <c r="G144" s="42"/>
      <c r="H144" s="42"/>
      <c r="I144" s="234"/>
      <c r="J144" s="42"/>
      <c r="K144" s="42"/>
      <c r="L144" s="46"/>
      <c r="M144" s="235"/>
      <c r="N144" s="236"/>
      <c r="O144" s="86"/>
      <c r="P144" s="86"/>
      <c r="Q144" s="86"/>
      <c r="R144" s="86"/>
      <c r="S144" s="86"/>
      <c r="T144" s="87"/>
      <c r="U144" s="40"/>
      <c r="V144" s="40"/>
      <c r="W144" s="40"/>
      <c r="X144" s="40"/>
      <c r="Y144" s="40"/>
      <c r="Z144" s="40"/>
      <c r="AA144" s="40"/>
      <c r="AB144" s="40"/>
      <c r="AC144" s="40"/>
      <c r="AD144" s="40"/>
      <c r="AE144" s="40"/>
      <c r="AT144" s="19" t="s">
        <v>186</v>
      </c>
      <c r="AU144" s="19" t="s">
        <v>85</v>
      </c>
    </row>
    <row r="145" s="2" customFormat="1" ht="24.15" customHeight="1">
      <c r="A145" s="40"/>
      <c r="B145" s="41"/>
      <c r="C145" s="207" t="s">
        <v>497</v>
      </c>
      <c r="D145" s="207" t="s">
        <v>140</v>
      </c>
      <c r="E145" s="208" t="s">
        <v>573</v>
      </c>
      <c r="F145" s="209" t="s">
        <v>574</v>
      </c>
      <c r="G145" s="210" t="s">
        <v>230</v>
      </c>
      <c r="H145" s="211">
        <v>337.221</v>
      </c>
      <c r="I145" s="212"/>
      <c r="J145" s="213">
        <f>ROUND(I145*H145,2)</f>
        <v>0</v>
      </c>
      <c r="K145" s="209" t="s">
        <v>148</v>
      </c>
      <c r="L145" s="46"/>
      <c r="M145" s="214" t="s">
        <v>19</v>
      </c>
      <c r="N145" s="215" t="s">
        <v>47</v>
      </c>
      <c r="O145" s="86"/>
      <c r="P145" s="216">
        <f>O145*H145</f>
        <v>0</v>
      </c>
      <c r="Q145" s="216">
        <v>0</v>
      </c>
      <c r="R145" s="216">
        <f>Q145*H145</f>
        <v>0</v>
      </c>
      <c r="S145" s="216">
        <v>0</v>
      </c>
      <c r="T145" s="217">
        <f>S145*H145</f>
        <v>0</v>
      </c>
      <c r="U145" s="40"/>
      <c r="V145" s="40"/>
      <c r="W145" s="40"/>
      <c r="X145" s="40"/>
      <c r="Y145" s="40"/>
      <c r="Z145" s="40"/>
      <c r="AA145" s="40"/>
      <c r="AB145" s="40"/>
      <c r="AC145" s="40"/>
      <c r="AD145" s="40"/>
      <c r="AE145" s="40"/>
      <c r="AR145" s="218" t="s">
        <v>155</v>
      </c>
      <c r="AT145" s="218" t="s">
        <v>140</v>
      </c>
      <c r="AU145" s="218" t="s">
        <v>85</v>
      </c>
      <c r="AY145" s="19" t="s">
        <v>139</v>
      </c>
      <c r="BE145" s="219">
        <f>IF(N145="základní",J145,0)</f>
        <v>0</v>
      </c>
      <c r="BF145" s="219">
        <f>IF(N145="snížená",J145,0)</f>
        <v>0</v>
      </c>
      <c r="BG145" s="219">
        <f>IF(N145="zákl. přenesená",J145,0)</f>
        <v>0</v>
      </c>
      <c r="BH145" s="219">
        <f>IF(N145="sníž. přenesená",J145,0)</f>
        <v>0</v>
      </c>
      <c r="BI145" s="219">
        <f>IF(N145="nulová",J145,0)</f>
        <v>0</v>
      </c>
      <c r="BJ145" s="19" t="s">
        <v>83</v>
      </c>
      <c r="BK145" s="219">
        <f>ROUND(I145*H145,2)</f>
        <v>0</v>
      </c>
      <c r="BL145" s="19" t="s">
        <v>155</v>
      </c>
      <c r="BM145" s="218" t="s">
        <v>941</v>
      </c>
    </row>
    <row r="146" s="2" customFormat="1">
      <c r="A146" s="40"/>
      <c r="B146" s="41"/>
      <c r="C146" s="42"/>
      <c r="D146" s="232" t="s">
        <v>186</v>
      </c>
      <c r="E146" s="42"/>
      <c r="F146" s="233" t="s">
        <v>651</v>
      </c>
      <c r="G146" s="42"/>
      <c r="H146" s="42"/>
      <c r="I146" s="234"/>
      <c r="J146" s="42"/>
      <c r="K146" s="42"/>
      <c r="L146" s="46"/>
      <c r="M146" s="235"/>
      <c r="N146" s="236"/>
      <c r="O146" s="86"/>
      <c r="P146" s="86"/>
      <c r="Q146" s="86"/>
      <c r="R146" s="86"/>
      <c r="S146" s="86"/>
      <c r="T146" s="87"/>
      <c r="U146" s="40"/>
      <c r="V146" s="40"/>
      <c r="W146" s="40"/>
      <c r="X146" s="40"/>
      <c r="Y146" s="40"/>
      <c r="Z146" s="40"/>
      <c r="AA146" s="40"/>
      <c r="AB146" s="40"/>
      <c r="AC146" s="40"/>
      <c r="AD146" s="40"/>
      <c r="AE146" s="40"/>
      <c r="AT146" s="19" t="s">
        <v>186</v>
      </c>
      <c r="AU146" s="19" t="s">
        <v>85</v>
      </c>
    </row>
    <row r="147" s="13" customFormat="1">
      <c r="A147" s="13"/>
      <c r="B147" s="237"/>
      <c r="C147" s="238"/>
      <c r="D147" s="232" t="s">
        <v>192</v>
      </c>
      <c r="E147" s="238"/>
      <c r="F147" s="240" t="s">
        <v>942</v>
      </c>
      <c r="G147" s="238"/>
      <c r="H147" s="241">
        <v>337.221</v>
      </c>
      <c r="I147" s="242"/>
      <c r="J147" s="238"/>
      <c r="K147" s="238"/>
      <c r="L147" s="243"/>
      <c r="M147" s="244"/>
      <c r="N147" s="245"/>
      <c r="O147" s="245"/>
      <c r="P147" s="245"/>
      <c r="Q147" s="245"/>
      <c r="R147" s="245"/>
      <c r="S147" s="245"/>
      <c r="T147" s="246"/>
      <c r="U147" s="13"/>
      <c r="V147" s="13"/>
      <c r="W147" s="13"/>
      <c r="X147" s="13"/>
      <c r="Y147" s="13"/>
      <c r="Z147" s="13"/>
      <c r="AA147" s="13"/>
      <c r="AB147" s="13"/>
      <c r="AC147" s="13"/>
      <c r="AD147" s="13"/>
      <c r="AE147" s="13"/>
      <c r="AT147" s="247" t="s">
        <v>192</v>
      </c>
      <c r="AU147" s="247" t="s">
        <v>85</v>
      </c>
      <c r="AV147" s="13" t="s">
        <v>85</v>
      </c>
      <c r="AW147" s="13" t="s">
        <v>4</v>
      </c>
      <c r="AX147" s="13" t="s">
        <v>83</v>
      </c>
      <c r="AY147" s="247" t="s">
        <v>139</v>
      </c>
    </row>
    <row r="148" s="2" customFormat="1" ht="24.15" customHeight="1">
      <c r="A148" s="40"/>
      <c r="B148" s="41"/>
      <c r="C148" s="207" t="s">
        <v>503</v>
      </c>
      <c r="D148" s="207" t="s">
        <v>140</v>
      </c>
      <c r="E148" s="208" t="s">
        <v>578</v>
      </c>
      <c r="F148" s="209" t="s">
        <v>284</v>
      </c>
      <c r="G148" s="210" t="s">
        <v>230</v>
      </c>
      <c r="H148" s="211">
        <v>29.588999999999999</v>
      </c>
      <c r="I148" s="212"/>
      <c r="J148" s="213">
        <f>ROUND(I148*H148,2)</f>
        <v>0</v>
      </c>
      <c r="K148" s="209" t="s">
        <v>148</v>
      </c>
      <c r="L148" s="46"/>
      <c r="M148" s="214" t="s">
        <v>19</v>
      </c>
      <c r="N148" s="215" t="s">
        <v>47</v>
      </c>
      <c r="O148" s="86"/>
      <c r="P148" s="216">
        <f>O148*H148</f>
        <v>0</v>
      </c>
      <c r="Q148" s="216">
        <v>0</v>
      </c>
      <c r="R148" s="216">
        <f>Q148*H148</f>
        <v>0</v>
      </c>
      <c r="S148" s="216">
        <v>0</v>
      </c>
      <c r="T148" s="217">
        <f>S148*H148</f>
        <v>0</v>
      </c>
      <c r="U148" s="40"/>
      <c r="V148" s="40"/>
      <c r="W148" s="40"/>
      <c r="X148" s="40"/>
      <c r="Y148" s="40"/>
      <c r="Z148" s="40"/>
      <c r="AA148" s="40"/>
      <c r="AB148" s="40"/>
      <c r="AC148" s="40"/>
      <c r="AD148" s="40"/>
      <c r="AE148" s="40"/>
      <c r="AR148" s="218" t="s">
        <v>155</v>
      </c>
      <c r="AT148" s="218" t="s">
        <v>140</v>
      </c>
      <c r="AU148" s="218" t="s">
        <v>85</v>
      </c>
      <c r="AY148" s="19" t="s">
        <v>139</v>
      </c>
      <c r="BE148" s="219">
        <f>IF(N148="základní",J148,0)</f>
        <v>0</v>
      </c>
      <c r="BF148" s="219">
        <f>IF(N148="snížená",J148,0)</f>
        <v>0</v>
      </c>
      <c r="BG148" s="219">
        <f>IF(N148="zákl. přenesená",J148,0)</f>
        <v>0</v>
      </c>
      <c r="BH148" s="219">
        <f>IF(N148="sníž. přenesená",J148,0)</f>
        <v>0</v>
      </c>
      <c r="BI148" s="219">
        <f>IF(N148="nulová",J148,0)</f>
        <v>0</v>
      </c>
      <c r="BJ148" s="19" t="s">
        <v>83</v>
      </c>
      <c r="BK148" s="219">
        <f>ROUND(I148*H148,2)</f>
        <v>0</v>
      </c>
      <c r="BL148" s="19" t="s">
        <v>155</v>
      </c>
      <c r="BM148" s="218" t="s">
        <v>943</v>
      </c>
    </row>
    <row r="149" s="2" customFormat="1">
      <c r="A149" s="40"/>
      <c r="B149" s="41"/>
      <c r="C149" s="42"/>
      <c r="D149" s="232" t="s">
        <v>186</v>
      </c>
      <c r="E149" s="42"/>
      <c r="F149" s="233" t="s">
        <v>657</v>
      </c>
      <c r="G149" s="42"/>
      <c r="H149" s="42"/>
      <c r="I149" s="234"/>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186</v>
      </c>
      <c r="AU149" s="19" t="s">
        <v>85</v>
      </c>
    </row>
    <row r="150" s="13" customFormat="1">
      <c r="A150" s="13"/>
      <c r="B150" s="237"/>
      <c r="C150" s="238"/>
      <c r="D150" s="232" t="s">
        <v>192</v>
      </c>
      <c r="E150" s="239" t="s">
        <v>19</v>
      </c>
      <c r="F150" s="240" t="s">
        <v>944</v>
      </c>
      <c r="G150" s="238"/>
      <c r="H150" s="241">
        <v>29.588999999999999</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192</v>
      </c>
      <c r="AU150" s="247" t="s">
        <v>85</v>
      </c>
      <c r="AV150" s="13" t="s">
        <v>85</v>
      </c>
      <c r="AW150" s="13" t="s">
        <v>35</v>
      </c>
      <c r="AX150" s="13" t="s">
        <v>83</v>
      </c>
      <c r="AY150" s="247" t="s">
        <v>139</v>
      </c>
    </row>
    <row r="151" s="2" customFormat="1" ht="24.15" customHeight="1">
      <c r="A151" s="40"/>
      <c r="B151" s="41"/>
      <c r="C151" s="207" t="s">
        <v>508</v>
      </c>
      <c r="D151" s="207" t="s">
        <v>140</v>
      </c>
      <c r="E151" s="208" t="s">
        <v>583</v>
      </c>
      <c r="F151" s="209" t="s">
        <v>584</v>
      </c>
      <c r="G151" s="210" t="s">
        <v>230</v>
      </c>
      <c r="H151" s="211">
        <v>7.8799999999999999</v>
      </c>
      <c r="I151" s="212"/>
      <c r="J151" s="213">
        <f>ROUND(I151*H151,2)</f>
        <v>0</v>
      </c>
      <c r="K151" s="209" t="s">
        <v>148</v>
      </c>
      <c r="L151" s="46"/>
      <c r="M151" s="214" t="s">
        <v>19</v>
      </c>
      <c r="N151" s="215" t="s">
        <v>47</v>
      </c>
      <c r="O151" s="86"/>
      <c r="P151" s="216">
        <f>O151*H151</f>
        <v>0</v>
      </c>
      <c r="Q151" s="216">
        <v>0</v>
      </c>
      <c r="R151" s="216">
        <f>Q151*H151</f>
        <v>0</v>
      </c>
      <c r="S151" s="216">
        <v>0</v>
      </c>
      <c r="T151" s="217">
        <f>S151*H151</f>
        <v>0</v>
      </c>
      <c r="U151" s="40"/>
      <c r="V151" s="40"/>
      <c r="W151" s="40"/>
      <c r="X151" s="40"/>
      <c r="Y151" s="40"/>
      <c r="Z151" s="40"/>
      <c r="AA151" s="40"/>
      <c r="AB151" s="40"/>
      <c r="AC151" s="40"/>
      <c r="AD151" s="40"/>
      <c r="AE151" s="40"/>
      <c r="AR151" s="218" t="s">
        <v>155</v>
      </c>
      <c r="AT151" s="218" t="s">
        <v>140</v>
      </c>
      <c r="AU151" s="218" t="s">
        <v>85</v>
      </c>
      <c r="AY151" s="19" t="s">
        <v>139</v>
      </c>
      <c r="BE151" s="219">
        <f>IF(N151="základní",J151,0)</f>
        <v>0</v>
      </c>
      <c r="BF151" s="219">
        <f>IF(N151="snížená",J151,0)</f>
        <v>0</v>
      </c>
      <c r="BG151" s="219">
        <f>IF(N151="zákl. přenesená",J151,0)</f>
        <v>0</v>
      </c>
      <c r="BH151" s="219">
        <f>IF(N151="sníž. přenesená",J151,0)</f>
        <v>0</v>
      </c>
      <c r="BI151" s="219">
        <f>IF(N151="nulová",J151,0)</f>
        <v>0</v>
      </c>
      <c r="BJ151" s="19" t="s">
        <v>83</v>
      </c>
      <c r="BK151" s="219">
        <f>ROUND(I151*H151,2)</f>
        <v>0</v>
      </c>
      <c r="BL151" s="19" t="s">
        <v>155</v>
      </c>
      <c r="BM151" s="218" t="s">
        <v>945</v>
      </c>
    </row>
    <row r="152" s="2" customFormat="1">
      <c r="A152" s="40"/>
      <c r="B152" s="41"/>
      <c r="C152" s="42"/>
      <c r="D152" s="232" t="s">
        <v>186</v>
      </c>
      <c r="E152" s="42"/>
      <c r="F152" s="233" t="s">
        <v>946</v>
      </c>
      <c r="G152" s="42"/>
      <c r="H152" s="42"/>
      <c r="I152" s="234"/>
      <c r="J152" s="42"/>
      <c r="K152" s="42"/>
      <c r="L152" s="46"/>
      <c r="M152" s="235"/>
      <c r="N152" s="236"/>
      <c r="O152" s="86"/>
      <c r="P152" s="86"/>
      <c r="Q152" s="86"/>
      <c r="R152" s="86"/>
      <c r="S152" s="86"/>
      <c r="T152" s="87"/>
      <c r="U152" s="40"/>
      <c r="V152" s="40"/>
      <c r="W152" s="40"/>
      <c r="X152" s="40"/>
      <c r="Y152" s="40"/>
      <c r="Z152" s="40"/>
      <c r="AA152" s="40"/>
      <c r="AB152" s="40"/>
      <c r="AC152" s="40"/>
      <c r="AD152" s="40"/>
      <c r="AE152" s="40"/>
      <c r="AT152" s="19" t="s">
        <v>186</v>
      </c>
      <c r="AU152" s="19" t="s">
        <v>85</v>
      </c>
    </row>
    <row r="153" s="13" customFormat="1">
      <c r="A153" s="13"/>
      <c r="B153" s="237"/>
      <c r="C153" s="238"/>
      <c r="D153" s="232" t="s">
        <v>192</v>
      </c>
      <c r="E153" s="239" t="s">
        <v>19</v>
      </c>
      <c r="F153" s="240" t="s">
        <v>947</v>
      </c>
      <c r="G153" s="238"/>
      <c r="H153" s="241">
        <v>7.8799999999999999</v>
      </c>
      <c r="I153" s="242"/>
      <c r="J153" s="238"/>
      <c r="K153" s="238"/>
      <c r="L153" s="243"/>
      <c r="M153" s="244"/>
      <c r="N153" s="245"/>
      <c r="O153" s="245"/>
      <c r="P153" s="245"/>
      <c r="Q153" s="245"/>
      <c r="R153" s="245"/>
      <c r="S153" s="245"/>
      <c r="T153" s="246"/>
      <c r="U153" s="13"/>
      <c r="V153" s="13"/>
      <c r="W153" s="13"/>
      <c r="X153" s="13"/>
      <c r="Y153" s="13"/>
      <c r="Z153" s="13"/>
      <c r="AA153" s="13"/>
      <c r="AB153" s="13"/>
      <c r="AC153" s="13"/>
      <c r="AD153" s="13"/>
      <c r="AE153" s="13"/>
      <c r="AT153" s="247" t="s">
        <v>192</v>
      </c>
      <c r="AU153" s="247" t="s">
        <v>85</v>
      </c>
      <c r="AV153" s="13" t="s">
        <v>85</v>
      </c>
      <c r="AW153" s="13" t="s">
        <v>35</v>
      </c>
      <c r="AX153" s="13" t="s">
        <v>83</v>
      </c>
      <c r="AY153" s="247" t="s">
        <v>139</v>
      </c>
    </row>
    <row r="154" s="11" customFormat="1" ht="22.8" customHeight="1">
      <c r="A154" s="11"/>
      <c r="B154" s="193"/>
      <c r="C154" s="194"/>
      <c r="D154" s="195" t="s">
        <v>75</v>
      </c>
      <c r="E154" s="230" t="s">
        <v>247</v>
      </c>
      <c r="F154" s="230" t="s">
        <v>248</v>
      </c>
      <c r="G154" s="194"/>
      <c r="H154" s="194"/>
      <c r="I154" s="197"/>
      <c r="J154" s="231">
        <f>BK154</f>
        <v>0</v>
      </c>
      <c r="K154" s="194"/>
      <c r="L154" s="199"/>
      <c r="M154" s="200"/>
      <c r="N154" s="201"/>
      <c r="O154" s="201"/>
      <c r="P154" s="202">
        <f>SUM(P155:P156)</f>
        <v>0</v>
      </c>
      <c r="Q154" s="201"/>
      <c r="R154" s="202">
        <f>SUM(R155:R156)</f>
        <v>0</v>
      </c>
      <c r="S154" s="201"/>
      <c r="T154" s="203">
        <f>SUM(T155:T156)</f>
        <v>0</v>
      </c>
      <c r="U154" s="11"/>
      <c r="V154" s="11"/>
      <c r="W154" s="11"/>
      <c r="X154" s="11"/>
      <c r="Y154" s="11"/>
      <c r="Z154" s="11"/>
      <c r="AA154" s="11"/>
      <c r="AB154" s="11"/>
      <c r="AC154" s="11"/>
      <c r="AD154" s="11"/>
      <c r="AE154" s="11"/>
      <c r="AR154" s="204" t="s">
        <v>83</v>
      </c>
      <c r="AT154" s="205" t="s">
        <v>75</v>
      </c>
      <c r="AU154" s="205" t="s">
        <v>83</v>
      </c>
      <c r="AY154" s="204" t="s">
        <v>139</v>
      </c>
      <c r="BK154" s="206">
        <f>SUM(BK155:BK156)</f>
        <v>0</v>
      </c>
    </row>
    <row r="155" s="2" customFormat="1" ht="24.15" customHeight="1">
      <c r="A155" s="40"/>
      <c r="B155" s="41"/>
      <c r="C155" s="207" t="s">
        <v>513</v>
      </c>
      <c r="D155" s="207" t="s">
        <v>140</v>
      </c>
      <c r="E155" s="208" t="s">
        <v>948</v>
      </c>
      <c r="F155" s="209" t="s">
        <v>949</v>
      </c>
      <c r="G155" s="210" t="s">
        <v>230</v>
      </c>
      <c r="H155" s="211">
        <v>89.063999999999993</v>
      </c>
      <c r="I155" s="212"/>
      <c r="J155" s="213">
        <f>ROUND(I155*H155,2)</f>
        <v>0</v>
      </c>
      <c r="K155" s="209" t="s">
        <v>148</v>
      </c>
      <c r="L155" s="46"/>
      <c r="M155" s="214" t="s">
        <v>19</v>
      </c>
      <c r="N155" s="215" t="s">
        <v>47</v>
      </c>
      <c r="O155" s="86"/>
      <c r="P155" s="216">
        <f>O155*H155</f>
        <v>0</v>
      </c>
      <c r="Q155" s="216">
        <v>0</v>
      </c>
      <c r="R155" s="216">
        <f>Q155*H155</f>
        <v>0</v>
      </c>
      <c r="S155" s="216">
        <v>0</v>
      </c>
      <c r="T155" s="217">
        <f>S155*H155</f>
        <v>0</v>
      </c>
      <c r="U155" s="40"/>
      <c r="V155" s="40"/>
      <c r="W155" s="40"/>
      <c r="X155" s="40"/>
      <c r="Y155" s="40"/>
      <c r="Z155" s="40"/>
      <c r="AA155" s="40"/>
      <c r="AB155" s="40"/>
      <c r="AC155" s="40"/>
      <c r="AD155" s="40"/>
      <c r="AE155" s="40"/>
      <c r="AR155" s="218" t="s">
        <v>155</v>
      </c>
      <c r="AT155" s="218" t="s">
        <v>140</v>
      </c>
      <c r="AU155" s="218" t="s">
        <v>85</v>
      </c>
      <c r="AY155" s="19" t="s">
        <v>139</v>
      </c>
      <c r="BE155" s="219">
        <f>IF(N155="základní",J155,0)</f>
        <v>0</v>
      </c>
      <c r="BF155" s="219">
        <f>IF(N155="snížená",J155,0)</f>
        <v>0</v>
      </c>
      <c r="BG155" s="219">
        <f>IF(N155="zákl. přenesená",J155,0)</f>
        <v>0</v>
      </c>
      <c r="BH155" s="219">
        <f>IF(N155="sníž. přenesená",J155,0)</f>
        <v>0</v>
      </c>
      <c r="BI155" s="219">
        <f>IF(N155="nulová",J155,0)</f>
        <v>0</v>
      </c>
      <c r="BJ155" s="19" t="s">
        <v>83</v>
      </c>
      <c r="BK155" s="219">
        <f>ROUND(I155*H155,2)</f>
        <v>0</v>
      </c>
      <c r="BL155" s="19" t="s">
        <v>155</v>
      </c>
      <c r="BM155" s="218" t="s">
        <v>950</v>
      </c>
    </row>
    <row r="156" s="2" customFormat="1">
      <c r="A156" s="40"/>
      <c r="B156" s="41"/>
      <c r="C156" s="42"/>
      <c r="D156" s="232" t="s">
        <v>186</v>
      </c>
      <c r="E156" s="42"/>
      <c r="F156" s="233" t="s">
        <v>951</v>
      </c>
      <c r="G156" s="42"/>
      <c r="H156" s="42"/>
      <c r="I156" s="234"/>
      <c r="J156" s="42"/>
      <c r="K156" s="42"/>
      <c r="L156" s="46"/>
      <c r="M156" s="258"/>
      <c r="N156" s="259"/>
      <c r="O156" s="222"/>
      <c r="P156" s="222"/>
      <c r="Q156" s="222"/>
      <c r="R156" s="222"/>
      <c r="S156" s="222"/>
      <c r="T156" s="260"/>
      <c r="U156" s="40"/>
      <c r="V156" s="40"/>
      <c r="W156" s="40"/>
      <c r="X156" s="40"/>
      <c r="Y156" s="40"/>
      <c r="Z156" s="40"/>
      <c r="AA156" s="40"/>
      <c r="AB156" s="40"/>
      <c r="AC156" s="40"/>
      <c r="AD156" s="40"/>
      <c r="AE156" s="40"/>
      <c r="AT156" s="19" t="s">
        <v>186</v>
      </c>
      <c r="AU156" s="19" t="s">
        <v>85</v>
      </c>
    </row>
    <row r="157" s="2" customFormat="1" ht="6.96" customHeight="1">
      <c r="A157" s="40"/>
      <c r="B157" s="61"/>
      <c r="C157" s="62"/>
      <c r="D157" s="62"/>
      <c r="E157" s="62"/>
      <c r="F157" s="62"/>
      <c r="G157" s="62"/>
      <c r="H157" s="62"/>
      <c r="I157" s="62"/>
      <c r="J157" s="62"/>
      <c r="K157" s="62"/>
      <c r="L157" s="46"/>
      <c r="M157" s="40"/>
      <c r="O157" s="40"/>
      <c r="P157" s="40"/>
      <c r="Q157" s="40"/>
      <c r="R157" s="40"/>
      <c r="S157" s="40"/>
      <c r="T157" s="40"/>
      <c r="U157" s="40"/>
      <c r="V157" s="40"/>
      <c r="W157" s="40"/>
      <c r="X157" s="40"/>
      <c r="Y157" s="40"/>
      <c r="Z157" s="40"/>
      <c r="AA157" s="40"/>
      <c r="AB157" s="40"/>
      <c r="AC157" s="40"/>
      <c r="AD157" s="40"/>
      <c r="AE157" s="40"/>
    </row>
  </sheetData>
  <sheetProtection sheet="1" autoFilter="0" formatColumns="0" formatRows="0" objects="1" scenarios="1" spinCount="100000" saltValue="5nSg4f3PXtW6897HzjYzUvf4x/HHUyawk+fzsXOZFdqGSMdHP7hpG1TcwW1nFsDafmh3NMbSMB5gqDDHtjxSqw==" hashValue="7jDYXqhlB/1nSUz28zmtDYLkxo7dXyyChjVsk8cAKR8Y/T3BdOOFpiHDUQ27vIwv2dqS55of3KhljvUhcr2lBQ==" algorithmName="SHA-512" password="CC35"/>
  <autoFilter ref="C92:K156"/>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3" customWidth="1"/>
    <col min="2" max="2" width="1.667969" style="293" customWidth="1"/>
    <col min="3" max="4" width="5" style="293" customWidth="1"/>
    <col min="5" max="5" width="11.66016" style="293" customWidth="1"/>
    <col min="6" max="6" width="9.160156" style="293" customWidth="1"/>
    <col min="7" max="7" width="5" style="293" customWidth="1"/>
    <col min="8" max="8" width="77.83203" style="293" customWidth="1"/>
    <col min="9" max="10" width="20" style="293" customWidth="1"/>
    <col min="11" max="11" width="1.667969" style="293" customWidth="1"/>
  </cols>
  <sheetData>
    <row r="1" s="1" customFormat="1" ht="37.5" customHeight="1"/>
    <row r="2" s="1" customFormat="1" ht="7.5" customHeight="1">
      <c r="B2" s="294"/>
      <c r="C2" s="295"/>
      <c r="D2" s="295"/>
      <c r="E2" s="295"/>
      <c r="F2" s="295"/>
      <c r="G2" s="295"/>
      <c r="H2" s="295"/>
      <c r="I2" s="295"/>
      <c r="J2" s="295"/>
      <c r="K2" s="296"/>
    </row>
    <row r="3" s="17" customFormat="1" ht="45" customHeight="1">
      <c r="B3" s="297"/>
      <c r="C3" s="298" t="s">
        <v>952</v>
      </c>
      <c r="D3" s="298"/>
      <c r="E3" s="298"/>
      <c r="F3" s="298"/>
      <c r="G3" s="298"/>
      <c r="H3" s="298"/>
      <c r="I3" s="298"/>
      <c r="J3" s="298"/>
      <c r="K3" s="299"/>
    </row>
    <row r="4" s="1" customFormat="1" ht="25.5" customHeight="1">
      <c r="B4" s="300"/>
      <c r="C4" s="301" t="s">
        <v>953</v>
      </c>
      <c r="D4" s="301"/>
      <c r="E4" s="301"/>
      <c r="F4" s="301"/>
      <c r="G4" s="301"/>
      <c r="H4" s="301"/>
      <c r="I4" s="301"/>
      <c r="J4" s="301"/>
      <c r="K4" s="302"/>
    </row>
    <row r="5" s="1" customFormat="1" ht="5.25" customHeight="1">
      <c r="B5" s="300"/>
      <c r="C5" s="303"/>
      <c r="D5" s="303"/>
      <c r="E5" s="303"/>
      <c r="F5" s="303"/>
      <c r="G5" s="303"/>
      <c r="H5" s="303"/>
      <c r="I5" s="303"/>
      <c r="J5" s="303"/>
      <c r="K5" s="302"/>
    </row>
    <row r="6" s="1" customFormat="1" ht="15" customHeight="1">
      <c r="B6" s="300"/>
      <c r="C6" s="304" t="s">
        <v>954</v>
      </c>
      <c r="D6" s="304"/>
      <c r="E6" s="304"/>
      <c r="F6" s="304"/>
      <c r="G6" s="304"/>
      <c r="H6" s="304"/>
      <c r="I6" s="304"/>
      <c r="J6" s="304"/>
      <c r="K6" s="302"/>
    </row>
    <row r="7" s="1" customFormat="1" ht="15" customHeight="1">
      <c r="B7" s="305"/>
      <c r="C7" s="304" t="s">
        <v>955</v>
      </c>
      <c r="D7" s="304"/>
      <c r="E7" s="304"/>
      <c r="F7" s="304"/>
      <c r="G7" s="304"/>
      <c r="H7" s="304"/>
      <c r="I7" s="304"/>
      <c r="J7" s="304"/>
      <c r="K7" s="302"/>
    </row>
    <row r="8" s="1" customFormat="1" ht="12.75" customHeight="1">
      <c r="B8" s="305"/>
      <c r="C8" s="304"/>
      <c r="D8" s="304"/>
      <c r="E8" s="304"/>
      <c r="F8" s="304"/>
      <c r="G8" s="304"/>
      <c r="H8" s="304"/>
      <c r="I8" s="304"/>
      <c r="J8" s="304"/>
      <c r="K8" s="302"/>
    </row>
    <row r="9" s="1" customFormat="1" ht="15" customHeight="1">
      <c r="B9" s="305"/>
      <c r="C9" s="304" t="s">
        <v>956</v>
      </c>
      <c r="D9" s="304"/>
      <c r="E9" s="304"/>
      <c r="F9" s="304"/>
      <c r="G9" s="304"/>
      <c r="H9" s="304"/>
      <c r="I9" s="304"/>
      <c r="J9" s="304"/>
      <c r="K9" s="302"/>
    </row>
    <row r="10" s="1" customFormat="1" ht="15" customHeight="1">
      <c r="B10" s="305"/>
      <c r="C10" s="304"/>
      <c r="D10" s="304" t="s">
        <v>957</v>
      </c>
      <c r="E10" s="304"/>
      <c r="F10" s="304"/>
      <c r="G10" s="304"/>
      <c r="H10" s="304"/>
      <c r="I10" s="304"/>
      <c r="J10" s="304"/>
      <c r="K10" s="302"/>
    </row>
    <row r="11" s="1" customFormat="1" ht="15" customHeight="1">
      <c r="B11" s="305"/>
      <c r="C11" s="306"/>
      <c r="D11" s="304" t="s">
        <v>958</v>
      </c>
      <c r="E11" s="304"/>
      <c r="F11" s="304"/>
      <c r="G11" s="304"/>
      <c r="H11" s="304"/>
      <c r="I11" s="304"/>
      <c r="J11" s="304"/>
      <c r="K11" s="302"/>
    </row>
    <row r="12" s="1" customFormat="1" ht="15" customHeight="1">
      <c r="B12" s="305"/>
      <c r="C12" s="306"/>
      <c r="D12" s="304"/>
      <c r="E12" s="304"/>
      <c r="F12" s="304"/>
      <c r="G12" s="304"/>
      <c r="H12" s="304"/>
      <c r="I12" s="304"/>
      <c r="J12" s="304"/>
      <c r="K12" s="302"/>
    </row>
    <row r="13" s="1" customFormat="1" ht="15" customHeight="1">
      <c r="B13" s="305"/>
      <c r="C13" s="306"/>
      <c r="D13" s="307" t="s">
        <v>959</v>
      </c>
      <c r="E13" s="304"/>
      <c r="F13" s="304"/>
      <c r="G13" s="304"/>
      <c r="H13" s="304"/>
      <c r="I13" s="304"/>
      <c r="J13" s="304"/>
      <c r="K13" s="302"/>
    </row>
    <row r="14" s="1" customFormat="1" ht="12.75" customHeight="1">
      <c r="B14" s="305"/>
      <c r="C14" s="306"/>
      <c r="D14" s="306"/>
      <c r="E14" s="306"/>
      <c r="F14" s="306"/>
      <c r="G14" s="306"/>
      <c r="H14" s="306"/>
      <c r="I14" s="306"/>
      <c r="J14" s="306"/>
      <c r="K14" s="302"/>
    </row>
    <row r="15" s="1" customFormat="1" ht="15" customHeight="1">
      <c r="B15" s="305"/>
      <c r="C15" s="306"/>
      <c r="D15" s="304" t="s">
        <v>960</v>
      </c>
      <c r="E15" s="304"/>
      <c r="F15" s="304"/>
      <c r="G15" s="304"/>
      <c r="H15" s="304"/>
      <c r="I15" s="304"/>
      <c r="J15" s="304"/>
      <c r="K15" s="302"/>
    </row>
    <row r="16" s="1" customFormat="1" ht="15" customHeight="1">
      <c r="B16" s="305"/>
      <c r="C16" s="306"/>
      <c r="D16" s="304" t="s">
        <v>961</v>
      </c>
      <c r="E16" s="304"/>
      <c r="F16" s="304"/>
      <c r="G16" s="304"/>
      <c r="H16" s="304"/>
      <c r="I16" s="304"/>
      <c r="J16" s="304"/>
      <c r="K16" s="302"/>
    </row>
    <row r="17" s="1" customFormat="1" ht="15" customHeight="1">
      <c r="B17" s="305"/>
      <c r="C17" s="306"/>
      <c r="D17" s="304" t="s">
        <v>962</v>
      </c>
      <c r="E17" s="304"/>
      <c r="F17" s="304"/>
      <c r="G17" s="304"/>
      <c r="H17" s="304"/>
      <c r="I17" s="304"/>
      <c r="J17" s="304"/>
      <c r="K17" s="302"/>
    </row>
    <row r="18" s="1" customFormat="1" ht="15" customHeight="1">
      <c r="B18" s="305"/>
      <c r="C18" s="306"/>
      <c r="D18" s="306"/>
      <c r="E18" s="308" t="s">
        <v>82</v>
      </c>
      <c r="F18" s="304" t="s">
        <v>963</v>
      </c>
      <c r="G18" s="304"/>
      <c r="H18" s="304"/>
      <c r="I18" s="304"/>
      <c r="J18" s="304"/>
      <c r="K18" s="302"/>
    </row>
    <row r="19" s="1" customFormat="1" ht="15" customHeight="1">
      <c r="B19" s="305"/>
      <c r="C19" s="306"/>
      <c r="D19" s="306"/>
      <c r="E19" s="308" t="s">
        <v>964</v>
      </c>
      <c r="F19" s="304" t="s">
        <v>965</v>
      </c>
      <c r="G19" s="304"/>
      <c r="H19" s="304"/>
      <c r="I19" s="304"/>
      <c r="J19" s="304"/>
      <c r="K19" s="302"/>
    </row>
    <row r="20" s="1" customFormat="1" ht="15" customHeight="1">
      <c r="B20" s="305"/>
      <c r="C20" s="306"/>
      <c r="D20" s="306"/>
      <c r="E20" s="308" t="s">
        <v>966</v>
      </c>
      <c r="F20" s="304" t="s">
        <v>967</v>
      </c>
      <c r="G20" s="304"/>
      <c r="H20" s="304"/>
      <c r="I20" s="304"/>
      <c r="J20" s="304"/>
      <c r="K20" s="302"/>
    </row>
    <row r="21" s="1" customFormat="1" ht="15" customHeight="1">
      <c r="B21" s="305"/>
      <c r="C21" s="306"/>
      <c r="D21" s="306"/>
      <c r="E21" s="308" t="s">
        <v>968</v>
      </c>
      <c r="F21" s="304" t="s">
        <v>969</v>
      </c>
      <c r="G21" s="304"/>
      <c r="H21" s="304"/>
      <c r="I21" s="304"/>
      <c r="J21" s="304"/>
      <c r="K21" s="302"/>
    </row>
    <row r="22" s="1" customFormat="1" ht="15" customHeight="1">
      <c r="B22" s="305"/>
      <c r="C22" s="306"/>
      <c r="D22" s="306"/>
      <c r="E22" s="308" t="s">
        <v>970</v>
      </c>
      <c r="F22" s="304" t="s">
        <v>971</v>
      </c>
      <c r="G22" s="304"/>
      <c r="H22" s="304"/>
      <c r="I22" s="304"/>
      <c r="J22" s="304"/>
      <c r="K22" s="302"/>
    </row>
    <row r="23" s="1" customFormat="1" ht="15" customHeight="1">
      <c r="B23" s="305"/>
      <c r="C23" s="306"/>
      <c r="D23" s="306"/>
      <c r="E23" s="308" t="s">
        <v>89</v>
      </c>
      <c r="F23" s="304" t="s">
        <v>972</v>
      </c>
      <c r="G23" s="304"/>
      <c r="H23" s="304"/>
      <c r="I23" s="304"/>
      <c r="J23" s="304"/>
      <c r="K23" s="302"/>
    </row>
    <row r="24" s="1" customFormat="1" ht="12.75" customHeight="1">
      <c r="B24" s="305"/>
      <c r="C24" s="306"/>
      <c r="D24" s="306"/>
      <c r="E24" s="306"/>
      <c r="F24" s="306"/>
      <c r="G24" s="306"/>
      <c r="H24" s="306"/>
      <c r="I24" s="306"/>
      <c r="J24" s="306"/>
      <c r="K24" s="302"/>
    </row>
    <row r="25" s="1" customFormat="1" ht="15" customHeight="1">
      <c r="B25" s="305"/>
      <c r="C25" s="304" t="s">
        <v>973</v>
      </c>
      <c r="D25" s="304"/>
      <c r="E25" s="304"/>
      <c r="F25" s="304"/>
      <c r="G25" s="304"/>
      <c r="H25" s="304"/>
      <c r="I25" s="304"/>
      <c r="J25" s="304"/>
      <c r="K25" s="302"/>
    </row>
    <row r="26" s="1" customFormat="1" ht="15" customHeight="1">
      <c r="B26" s="305"/>
      <c r="C26" s="304" t="s">
        <v>974</v>
      </c>
      <c r="D26" s="304"/>
      <c r="E26" s="304"/>
      <c r="F26" s="304"/>
      <c r="G26" s="304"/>
      <c r="H26" s="304"/>
      <c r="I26" s="304"/>
      <c r="J26" s="304"/>
      <c r="K26" s="302"/>
    </row>
    <row r="27" s="1" customFormat="1" ht="15" customHeight="1">
      <c r="B27" s="305"/>
      <c r="C27" s="304"/>
      <c r="D27" s="304" t="s">
        <v>975</v>
      </c>
      <c r="E27" s="304"/>
      <c r="F27" s="304"/>
      <c r="G27" s="304"/>
      <c r="H27" s="304"/>
      <c r="I27" s="304"/>
      <c r="J27" s="304"/>
      <c r="K27" s="302"/>
    </row>
    <row r="28" s="1" customFormat="1" ht="15" customHeight="1">
      <c r="B28" s="305"/>
      <c r="C28" s="306"/>
      <c r="D28" s="304" t="s">
        <v>976</v>
      </c>
      <c r="E28" s="304"/>
      <c r="F28" s="304"/>
      <c r="G28" s="304"/>
      <c r="H28" s="304"/>
      <c r="I28" s="304"/>
      <c r="J28" s="304"/>
      <c r="K28" s="302"/>
    </row>
    <row r="29" s="1" customFormat="1" ht="12.75" customHeight="1">
      <c r="B29" s="305"/>
      <c r="C29" s="306"/>
      <c r="D29" s="306"/>
      <c r="E29" s="306"/>
      <c r="F29" s="306"/>
      <c r="G29" s="306"/>
      <c r="H29" s="306"/>
      <c r="I29" s="306"/>
      <c r="J29" s="306"/>
      <c r="K29" s="302"/>
    </row>
    <row r="30" s="1" customFormat="1" ht="15" customHeight="1">
      <c r="B30" s="305"/>
      <c r="C30" s="306"/>
      <c r="D30" s="304" t="s">
        <v>977</v>
      </c>
      <c r="E30" s="304"/>
      <c r="F30" s="304"/>
      <c r="G30" s="304"/>
      <c r="H30" s="304"/>
      <c r="I30" s="304"/>
      <c r="J30" s="304"/>
      <c r="K30" s="302"/>
    </row>
    <row r="31" s="1" customFormat="1" ht="15" customHeight="1">
      <c r="B31" s="305"/>
      <c r="C31" s="306"/>
      <c r="D31" s="304" t="s">
        <v>978</v>
      </c>
      <c r="E31" s="304"/>
      <c r="F31" s="304"/>
      <c r="G31" s="304"/>
      <c r="H31" s="304"/>
      <c r="I31" s="304"/>
      <c r="J31" s="304"/>
      <c r="K31" s="302"/>
    </row>
    <row r="32" s="1" customFormat="1" ht="12.75" customHeight="1">
      <c r="B32" s="305"/>
      <c r="C32" s="306"/>
      <c r="D32" s="306"/>
      <c r="E32" s="306"/>
      <c r="F32" s="306"/>
      <c r="G32" s="306"/>
      <c r="H32" s="306"/>
      <c r="I32" s="306"/>
      <c r="J32" s="306"/>
      <c r="K32" s="302"/>
    </row>
    <row r="33" s="1" customFormat="1" ht="15" customHeight="1">
      <c r="B33" s="305"/>
      <c r="C33" s="306"/>
      <c r="D33" s="304" t="s">
        <v>979</v>
      </c>
      <c r="E33" s="304"/>
      <c r="F33" s="304"/>
      <c r="G33" s="304"/>
      <c r="H33" s="304"/>
      <c r="I33" s="304"/>
      <c r="J33" s="304"/>
      <c r="K33" s="302"/>
    </row>
    <row r="34" s="1" customFormat="1" ht="15" customHeight="1">
      <c r="B34" s="305"/>
      <c r="C34" s="306"/>
      <c r="D34" s="304" t="s">
        <v>980</v>
      </c>
      <c r="E34" s="304"/>
      <c r="F34" s="304"/>
      <c r="G34" s="304"/>
      <c r="H34" s="304"/>
      <c r="I34" s="304"/>
      <c r="J34" s="304"/>
      <c r="K34" s="302"/>
    </row>
    <row r="35" s="1" customFormat="1" ht="15" customHeight="1">
      <c r="B35" s="305"/>
      <c r="C35" s="306"/>
      <c r="D35" s="304" t="s">
        <v>981</v>
      </c>
      <c r="E35" s="304"/>
      <c r="F35" s="304"/>
      <c r="G35" s="304"/>
      <c r="H35" s="304"/>
      <c r="I35" s="304"/>
      <c r="J35" s="304"/>
      <c r="K35" s="302"/>
    </row>
    <row r="36" s="1" customFormat="1" ht="15" customHeight="1">
      <c r="B36" s="305"/>
      <c r="C36" s="306"/>
      <c r="D36" s="304"/>
      <c r="E36" s="307" t="s">
        <v>124</v>
      </c>
      <c r="F36" s="304"/>
      <c r="G36" s="304" t="s">
        <v>982</v>
      </c>
      <c r="H36" s="304"/>
      <c r="I36" s="304"/>
      <c r="J36" s="304"/>
      <c r="K36" s="302"/>
    </row>
    <row r="37" s="1" customFormat="1" ht="30.75" customHeight="1">
      <c r="B37" s="305"/>
      <c r="C37" s="306"/>
      <c r="D37" s="304"/>
      <c r="E37" s="307" t="s">
        <v>983</v>
      </c>
      <c r="F37" s="304"/>
      <c r="G37" s="304" t="s">
        <v>984</v>
      </c>
      <c r="H37" s="304"/>
      <c r="I37" s="304"/>
      <c r="J37" s="304"/>
      <c r="K37" s="302"/>
    </row>
    <row r="38" s="1" customFormat="1" ht="15" customHeight="1">
      <c r="B38" s="305"/>
      <c r="C38" s="306"/>
      <c r="D38" s="304"/>
      <c r="E38" s="307" t="s">
        <v>57</v>
      </c>
      <c r="F38" s="304"/>
      <c r="G38" s="304" t="s">
        <v>985</v>
      </c>
      <c r="H38" s="304"/>
      <c r="I38" s="304"/>
      <c r="J38" s="304"/>
      <c r="K38" s="302"/>
    </row>
    <row r="39" s="1" customFormat="1" ht="15" customHeight="1">
      <c r="B39" s="305"/>
      <c r="C39" s="306"/>
      <c r="D39" s="304"/>
      <c r="E39" s="307" t="s">
        <v>58</v>
      </c>
      <c r="F39" s="304"/>
      <c r="G39" s="304" t="s">
        <v>986</v>
      </c>
      <c r="H39" s="304"/>
      <c r="I39" s="304"/>
      <c r="J39" s="304"/>
      <c r="K39" s="302"/>
    </row>
    <row r="40" s="1" customFormat="1" ht="15" customHeight="1">
      <c r="B40" s="305"/>
      <c r="C40" s="306"/>
      <c r="D40" s="304"/>
      <c r="E40" s="307" t="s">
        <v>125</v>
      </c>
      <c r="F40" s="304"/>
      <c r="G40" s="304" t="s">
        <v>987</v>
      </c>
      <c r="H40" s="304"/>
      <c r="I40" s="304"/>
      <c r="J40" s="304"/>
      <c r="K40" s="302"/>
    </row>
    <row r="41" s="1" customFormat="1" ht="15" customHeight="1">
      <c r="B41" s="305"/>
      <c r="C41" s="306"/>
      <c r="D41" s="304"/>
      <c r="E41" s="307" t="s">
        <v>126</v>
      </c>
      <c r="F41" s="304"/>
      <c r="G41" s="304" t="s">
        <v>988</v>
      </c>
      <c r="H41" s="304"/>
      <c r="I41" s="304"/>
      <c r="J41" s="304"/>
      <c r="K41" s="302"/>
    </row>
    <row r="42" s="1" customFormat="1" ht="15" customHeight="1">
      <c r="B42" s="305"/>
      <c r="C42" s="306"/>
      <c r="D42" s="304"/>
      <c r="E42" s="307" t="s">
        <v>989</v>
      </c>
      <c r="F42" s="304"/>
      <c r="G42" s="304" t="s">
        <v>990</v>
      </c>
      <c r="H42" s="304"/>
      <c r="I42" s="304"/>
      <c r="J42" s="304"/>
      <c r="K42" s="302"/>
    </row>
    <row r="43" s="1" customFormat="1" ht="15" customHeight="1">
      <c r="B43" s="305"/>
      <c r="C43" s="306"/>
      <c r="D43" s="304"/>
      <c r="E43" s="307"/>
      <c r="F43" s="304"/>
      <c r="G43" s="304" t="s">
        <v>991</v>
      </c>
      <c r="H43" s="304"/>
      <c r="I43" s="304"/>
      <c r="J43" s="304"/>
      <c r="K43" s="302"/>
    </row>
    <row r="44" s="1" customFormat="1" ht="15" customHeight="1">
      <c r="B44" s="305"/>
      <c r="C44" s="306"/>
      <c r="D44" s="304"/>
      <c r="E44" s="307" t="s">
        <v>992</v>
      </c>
      <c r="F44" s="304"/>
      <c r="G44" s="304" t="s">
        <v>993</v>
      </c>
      <c r="H44" s="304"/>
      <c r="I44" s="304"/>
      <c r="J44" s="304"/>
      <c r="K44" s="302"/>
    </row>
    <row r="45" s="1" customFormat="1" ht="15" customHeight="1">
      <c r="B45" s="305"/>
      <c r="C45" s="306"/>
      <c r="D45" s="304"/>
      <c r="E45" s="307" t="s">
        <v>128</v>
      </c>
      <c r="F45" s="304"/>
      <c r="G45" s="304" t="s">
        <v>994</v>
      </c>
      <c r="H45" s="304"/>
      <c r="I45" s="304"/>
      <c r="J45" s="304"/>
      <c r="K45" s="302"/>
    </row>
    <row r="46" s="1" customFormat="1" ht="12.75" customHeight="1">
      <c r="B46" s="305"/>
      <c r="C46" s="306"/>
      <c r="D46" s="304"/>
      <c r="E46" s="304"/>
      <c r="F46" s="304"/>
      <c r="G46" s="304"/>
      <c r="H46" s="304"/>
      <c r="I46" s="304"/>
      <c r="J46" s="304"/>
      <c r="K46" s="302"/>
    </row>
    <row r="47" s="1" customFormat="1" ht="15" customHeight="1">
      <c r="B47" s="305"/>
      <c r="C47" s="306"/>
      <c r="D47" s="304" t="s">
        <v>995</v>
      </c>
      <c r="E47" s="304"/>
      <c r="F47" s="304"/>
      <c r="G47" s="304"/>
      <c r="H47" s="304"/>
      <c r="I47" s="304"/>
      <c r="J47" s="304"/>
      <c r="K47" s="302"/>
    </row>
    <row r="48" s="1" customFormat="1" ht="15" customHeight="1">
      <c r="B48" s="305"/>
      <c r="C48" s="306"/>
      <c r="D48" s="306"/>
      <c r="E48" s="304" t="s">
        <v>996</v>
      </c>
      <c r="F48" s="304"/>
      <c r="G48" s="304"/>
      <c r="H48" s="304"/>
      <c r="I48" s="304"/>
      <c r="J48" s="304"/>
      <c r="K48" s="302"/>
    </row>
    <row r="49" s="1" customFormat="1" ht="15" customHeight="1">
      <c r="B49" s="305"/>
      <c r="C49" s="306"/>
      <c r="D49" s="306"/>
      <c r="E49" s="304" t="s">
        <v>997</v>
      </c>
      <c r="F49" s="304"/>
      <c r="G49" s="304"/>
      <c r="H49" s="304"/>
      <c r="I49" s="304"/>
      <c r="J49" s="304"/>
      <c r="K49" s="302"/>
    </row>
    <row r="50" s="1" customFormat="1" ht="15" customHeight="1">
      <c r="B50" s="305"/>
      <c r="C50" s="306"/>
      <c r="D50" s="306"/>
      <c r="E50" s="304" t="s">
        <v>998</v>
      </c>
      <c r="F50" s="304"/>
      <c r="G50" s="304"/>
      <c r="H50" s="304"/>
      <c r="I50" s="304"/>
      <c r="J50" s="304"/>
      <c r="K50" s="302"/>
    </row>
    <row r="51" s="1" customFormat="1" ht="15" customHeight="1">
      <c r="B51" s="305"/>
      <c r="C51" s="306"/>
      <c r="D51" s="304" t="s">
        <v>999</v>
      </c>
      <c r="E51" s="304"/>
      <c r="F51" s="304"/>
      <c r="G51" s="304"/>
      <c r="H51" s="304"/>
      <c r="I51" s="304"/>
      <c r="J51" s="304"/>
      <c r="K51" s="302"/>
    </row>
    <row r="52" s="1" customFormat="1" ht="25.5" customHeight="1">
      <c r="B52" s="300"/>
      <c r="C52" s="301" t="s">
        <v>1000</v>
      </c>
      <c r="D52" s="301"/>
      <c r="E52" s="301"/>
      <c r="F52" s="301"/>
      <c r="G52" s="301"/>
      <c r="H52" s="301"/>
      <c r="I52" s="301"/>
      <c r="J52" s="301"/>
      <c r="K52" s="302"/>
    </row>
    <row r="53" s="1" customFormat="1" ht="5.25" customHeight="1">
      <c r="B53" s="300"/>
      <c r="C53" s="303"/>
      <c r="D53" s="303"/>
      <c r="E53" s="303"/>
      <c r="F53" s="303"/>
      <c r="G53" s="303"/>
      <c r="H53" s="303"/>
      <c r="I53" s="303"/>
      <c r="J53" s="303"/>
      <c r="K53" s="302"/>
    </row>
    <row r="54" s="1" customFormat="1" ht="15" customHeight="1">
      <c r="B54" s="300"/>
      <c r="C54" s="304" t="s">
        <v>1001</v>
      </c>
      <c r="D54" s="304"/>
      <c r="E54" s="304"/>
      <c r="F54" s="304"/>
      <c r="G54" s="304"/>
      <c r="H54" s="304"/>
      <c r="I54" s="304"/>
      <c r="J54" s="304"/>
      <c r="K54" s="302"/>
    </row>
    <row r="55" s="1" customFormat="1" ht="15" customHeight="1">
      <c r="B55" s="300"/>
      <c r="C55" s="304" t="s">
        <v>1002</v>
      </c>
      <c r="D55" s="304"/>
      <c r="E55" s="304"/>
      <c r="F55" s="304"/>
      <c r="G55" s="304"/>
      <c r="H55" s="304"/>
      <c r="I55" s="304"/>
      <c r="J55" s="304"/>
      <c r="K55" s="302"/>
    </row>
    <row r="56" s="1" customFormat="1" ht="12.75" customHeight="1">
      <c r="B56" s="300"/>
      <c r="C56" s="304"/>
      <c r="D56" s="304"/>
      <c r="E56" s="304"/>
      <c r="F56" s="304"/>
      <c r="G56" s="304"/>
      <c r="H56" s="304"/>
      <c r="I56" s="304"/>
      <c r="J56" s="304"/>
      <c r="K56" s="302"/>
    </row>
    <row r="57" s="1" customFormat="1" ht="15" customHeight="1">
      <c r="B57" s="300"/>
      <c r="C57" s="304" t="s">
        <v>1003</v>
      </c>
      <c r="D57" s="304"/>
      <c r="E57" s="304"/>
      <c r="F57" s="304"/>
      <c r="G57" s="304"/>
      <c r="H57" s="304"/>
      <c r="I57" s="304"/>
      <c r="J57" s="304"/>
      <c r="K57" s="302"/>
    </row>
    <row r="58" s="1" customFormat="1" ht="15" customHeight="1">
      <c r="B58" s="300"/>
      <c r="C58" s="306"/>
      <c r="D58" s="304" t="s">
        <v>1004</v>
      </c>
      <c r="E58" s="304"/>
      <c r="F58" s="304"/>
      <c r="G58" s="304"/>
      <c r="H58" s="304"/>
      <c r="I58" s="304"/>
      <c r="J58" s="304"/>
      <c r="K58" s="302"/>
    </row>
    <row r="59" s="1" customFormat="1" ht="15" customHeight="1">
      <c r="B59" s="300"/>
      <c r="C59" s="306"/>
      <c r="D59" s="304" t="s">
        <v>1005</v>
      </c>
      <c r="E59" s="304"/>
      <c r="F59" s="304"/>
      <c r="G59" s="304"/>
      <c r="H59" s="304"/>
      <c r="I59" s="304"/>
      <c r="J59" s="304"/>
      <c r="K59" s="302"/>
    </row>
    <row r="60" s="1" customFormat="1" ht="15" customHeight="1">
      <c r="B60" s="300"/>
      <c r="C60" s="306"/>
      <c r="D60" s="304" t="s">
        <v>1006</v>
      </c>
      <c r="E60" s="304"/>
      <c r="F60" s="304"/>
      <c r="G60" s="304"/>
      <c r="H60" s="304"/>
      <c r="I60" s="304"/>
      <c r="J60" s="304"/>
      <c r="K60" s="302"/>
    </row>
    <row r="61" s="1" customFormat="1" ht="15" customHeight="1">
      <c r="B61" s="300"/>
      <c r="C61" s="306"/>
      <c r="D61" s="304" t="s">
        <v>1007</v>
      </c>
      <c r="E61" s="304"/>
      <c r="F61" s="304"/>
      <c r="G61" s="304"/>
      <c r="H61" s="304"/>
      <c r="I61" s="304"/>
      <c r="J61" s="304"/>
      <c r="K61" s="302"/>
    </row>
    <row r="62" s="1" customFormat="1" ht="15" customHeight="1">
      <c r="B62" s="300"/>
      <c r="C62" s="306"/>
      <c r="D62" s="309" t="s">
        <v>1008</v>
      </c>
      <c r="E62" s="309"/>
      <c r="F62" s="309"/>
      <c r="G62" s="309"/>
      <c r="H62" s="309"/>
      <c r="I62" s="309"/>
      <c r="J62" s="309"/>
      <c r="K62" s="302"/>
    </row>
    <row r="63" s="1" customFormat="1" ht="15" customHeight="1">
      <c r="B63" s="300"/>
      <c r="C63" s="306"/>
      <c r="D63" s="304" t="s">
        <v>1009</v>
      </c>
      <c r="E63" s="304"/>
      <c r="F63" s="304"/>
      <c r="G63" s="304"/>
      <c r="H63" s="304"/>
      <c r="I63" s="304"/>
      <c r="J63" s="304"/>
      <c r="K63" s="302"/>
    </row>
    <row r="64" s="1" customFormat="1" ht="12.75" customHeight="1">
      <c r="B64" s="300"/>
      <c r="C64" s="306"/>
      <c r="D64" s="306"/>
      <c r="E64" s="310"/>
      <c r="F64" s="306"/>
      <c r="G64" s="306"/>
      <c r="H64" s="306"/>
      <c r="I64" s="306"/>
      <c r="J64" s="306"/>
      <c r="K64" s="302"/>
    </row>
    <row r="65" s="1" customFormat="1" ht="15" customHeight="1">
      <c r="B65" s="300"/>
      <c r="C65" s="306"/>
      <c r="D65" s="304" t="s">
        <v>1010</v>
      </c>
      <c r="E65" s="304"/>
      <c r="F65" s="304"/>
      <c r="G65" s="304"/>
      <c r="H65" s="304"/>
      <c r="I65" s="304"/>
      <c r="J65" s="304"/>
      <c r="K65" s="302"/>
    </row>
    <row r="66" s="1" customFormat="1" ht="15" customHeight="1">
      <c r="B66" s="300"/>
      <c r="C66" s="306"/>
      <c r="D66" s="309" t="s">
        <v>1011</v>
      </c>
      <c r="E66" s="309"/>
      <c r="F66" s="309"/>
      <c r="G66" s="309"/>
      <c r="H66" s="309"/>
      <c r="I66" s="309"/>
      <c r="J66" s="309"/>
      <c r="K66" s="302"/>
    </row>
    <row r="67" s="1" customFormat="1" ht="15" customHeight="1">
      <c r="B67" s="300"/>
      <c r="C67" s="306"/>
      <c r="D67" s="304" t="s">
        <v>1012</v>
      </c>
      <c r="E67" s="304"/>
      <c r="F67" s="304"/>
      <c r="G67" s="304"/>
      <c r="H67" s="304"/>
      <c r="I67" s="304"/>
      <c r="J67" s="304"/>
      <c r="K67" s="302"/>
    </row>
    <row r="68" s="1" customFormat="1" ht="15" customHeight="1">
      <c r="B68" s="300"/>
      <c r="C68" s="306"/>
      <c r="D68" s="304" t="s">
        <v>1013</v>
      </c>
      <c r="E68" s="304"/>
      <c r="F68" s="304"/>
      <c r="G68" s="304"/>
      <c r="H68" s="304"/>
      <c r="I68" s="304"/>
      <c r="J68" s="304"/>
      <c r="K68" s="302"/>
    </row>
    <row r="69" s="1" customFormat="1" ht="15" customHeight="1">
      <c r="B69" s="300"/>
      <c r="C69" s="306"/>
      <c r="D69" s="304" t="s">
        <v>1014</v>
      </c>
      <c r="E69" s="304"/>
      <c r="F69" s="304"/>
      <c r="G69" s="304"/>
      <c r="H69" s="304"/>
      <c r="I69" s="304"/>
      <c r="J69" s="304"/>
      <c r="K69" s="302"/>
    </row>
    <row r="70" s="1" customFormat="1" ht="15" customHeight="1">
      <c r="B70" s="300"/>
      <c r="C70" s="306"/>
      <c r="D70" s="304" t="s">
        <v>1015</v>
      </c>
      <c r="E70" s="304"/>
      <c r="F70" s="304"/>
      <c r="G70" s="304"/>
      <c r="H70" s="304"/>
      <c r="I70" s="304"/>
      <c r="J70" s="304"/>
      <c r="K70" s="302"/>
    </row>
    <row r="71" s="1" customFormat="1" ht="12.75" customHeight="1">
      <c r="B71" s="311"/>
      <c r="C71" s="312"/>
      <c r="D71" s="312"/>
      <c r="E71" s="312"/>
      <c r="F71" s="312"/>
      <c r="G71" s="312"/>
      <c r="H71" s="312"/>
      <c r="I71" s="312"/>
      <c r="J71" s="312"/>
      <c r="K71" s="313"/>
    </row>
    <row r="72" s="1" customFormat="1" ht="18.75" customHeight="1">
      <c r="B72" s="314"/>
      <c r="C72" s="314"/>
      <c r="D72" s="314"/>
      <c r="E72" s="314"/>
      <c r="F72" s="314"/>
      <c r="G72" s="314"/>
      <c r="H72" s="314"/>
      <c r="I72" s="314"/>
      <c r="J72" s="314"/>
      <c r="K72" s="315"/>
    </row>
    <row r="73" s="1" customFormat="1" ht="18.75" customHeight="1">
      <c r="B73" s="315"/>
      <c r="C73" s="315"/>
      <c r="D73" s="315"/>
      <c r="E73" s="315"/>
      <c r="F73" s="315"/>
      <c r="G73" s="315"/>
      <c r="H73" s="315"/>
      <c r="I73" s="315"/>
      <c r="J73" s="315"/>
      <c r="K73" s="315"/>
    </row>
    <row r="74" s="1" customFormat="1" ht="7.5" customHeight="1">
      <c r="B74" s="316"/>
      <c r="C74" s="317"/>
      <c r="D74" s="317"/>
      <c r="E74" s="317"/>
      <c r="F74" s="317"/>
      <c r="G74" s="317"/>
      <c r="H74" s="317"/>
      <c r="I74" s="317"/>
      <c r="J74" s="317"/>
      <c r="K74" s="318"/>
    </row>
    <row r="75" s="1" customFormat="1" ht="45" customHeight="1">
      <c r="B75" s="319"/>
      <c r="C75" s="320" t="s">
        <v>1016</v>
      </c>
      <c r="D75" s="320"/>
      <c r="E75" s="320"/>
      <c r="F75" s="320"/>
      <c r="G75" s="320"/>
      <c r="H75" s="320"/>
      <c r="I75" s="320"/>
      <c r="J75" s="320"/>
      <c r="K75" s="321"/>
    </row>
    <row r="76" s="1" customFormat="1" ht="17.25" customHeight="1">
      <c r="B76" s="319"/>
      <c r="C76" s="322" t="s">
        <v>1017</v>
      </c>
      <c r="D76" s="322"/>
      <c r="E76" s="322"/>
      <c r="F76" s="322" t="s">
        <v>1018</v>
      </c>
      <c r="G76" s="323"/>
      <c r="H76" s="322" t="s">
        <v>58</v>
      </c>
      <c r="I76" s="322" t="s">
        <v>61</v>
      </c>
      <c r="J76" s="322" t="s">
        <v>1019</v>
      </c>
      <c r="K76" s="321"/>
    </row>
    <row r="77" s="1" customFormat="1" ht="17.25" customHeight="1">
      <c r="B77" s="319"/>
      <c r="C77" s="324" t="s">
        <v>1020</v>
      </c>
      <c r="D77" s="324"/>
      <c r="E77" s="324"/>
      <c r="F77" s="325" t="s">
        <v>1021</v>
      </c>
      <c r="G77" s="326"/>
      <c r="H77" s="324"/>
      <c r="I77" s="324"/>
      <c r="J77" s="324" t="s">
        <v>1022</v>
      </c>
      <c r="K77" s="321"/>
    </row>
    <row r="78" s="1" customFormat="1" ht="5.25" customHeight="1">
      <c r="B78" s="319"/>
      <c r="C78" s="327"/>
      <c r="D78" s="327"/>
      <c r="E78" s="327"/>
      <c r="F78" s="327"/>
      <c r="G78" s="328"/>
      <c r="H78" s="327"/>
      <c r="I78" s="327"/>
      <c r="J78" s="327"/>
      <c r="K78" s="321"/>
    </row>
    <row r="79" s="1" customFormat="1" ht="15" customHeight="1">
      <c r="B79" s="319"/>
      <c r="C79" s="307" t="s">
        <v>57</v>
      </c>
      <c r="D79" s="329"/>
      <c r="E79" s="329"/>
      <c r="F79" s="330" t="s">
        <v>1023</v>
      </c>
      <c r="G79" s="331"/>
      <c r="H79" s="307" t="s">
        <v>1024</v>
      </c>
      <c r="I79" s="307" t="s">
        <v>1025</v>
      </c>
      <c r="J79" s="307">
        <v>20</v>
      </c>
      <c r="K79" s="321"/>
    </row>
    <row r="80" s="1" customFormat="1" ht="15" customHeight="1">
      <c r="B80" s="319"/>
      <c r="C80" s="307" t="s">
        <v>1026</v>
      </c>
      <c r="D80" s="307"/>
      <c r="E80" s="307"/>
      <c r="F80" s="330" t="s">
        <v>1023</v>
      </c>
      <c r="G80" s="331"/>
      <c r="H80" s="307" t="s">
        <v>1027</v>
      </c>
      <c r="I80" s="307" t="s">
        <v>1025</v>
      </c>
      <c r="J80" s="307">
        <v>120</v>
      </c>
      <c r="K80" s="321"/>
    </row>
    <row r="81" s="1" customFormat="1" ht="15" customHeight="1">
      <c r="B81" s="332"/>
      <c r="C81" s="307" t="s">
        <v>1028</v>
      </c>
      <c r="D81" s="307"/>
      <c r="E81" s="307"/>
      <c r="F81" s="330" t="s">
        <v>1029</v>
      </c>
      <c r="G81" s="331"/>
      <c r="H81" s="307" t="s">
        <v>1030</v>
      </c>
      <c r="I81" s="307" t="s">
        <v>1025</v>
      </c>
      <c r="J81" s="307">
        <v>50</v>
      </c>
      <c r="K81" s="321"/>
    </row>
    <row r="82" s="1" customFormat="1" ht="15" customHeight="1">
      <c r="B82" s="332"/>
      <c r="C82" s="307" t="s">
        <v>1031</v>
      </c>
      <c r="D82" s="307"/>
      <c r="E82" s="307"/>
      <c r="F82" s="330" t="s">
        <v>1023</v>
      </c>
      <c r="G82" s="331"/>
      <c r="H82" s="307" t="s">
        <v>1032</v>
      </c>
      <c r="I82" s="307" t="s">
        <v>1033</v>
      </c>
      <c r="J82" s="307"/>
      <c r="K82" s="321"/>
    </row>
    <row r="83" s="1" customFormat="1" ht="15" customHeight="1">
      <c r="B83" s="332"/>
      <c r="C83" s="333" t="s">
        <v>1034</v>
      </c>
      <c r="D83" s="333"/>
      <c r="E83" s="333"/>
      <c r="F83" s="334" t="s">
        <v>1029</v>
      </c>
      <c r="G83" s="333"/>
      <c r="H83" s="333" t="s">
        <v>1035</v>
      </c>
      <c r="I83" s="333" t="s">
        <v>1025</v>
      </c>
      <c r="J83" s="333">
        <v>15</v>
      </c>
      <c r="K83" s="321"/>
    </row>
    <row r="84" s="1" customFormat="1" ht="15" customHeight="1">
      <c r="B84" s="332"/>
      <c r="C84" s="333" t="s">
        <v>1036</v>
      </c>
      <c r="D84" s="333"/>
      <c r="E84" s="333"/>
      <c r="F84" s="334" t="s">
        <v>1029</v>
      </c>
      <c r="G84" s="333"/>
      <c r="H84" s="333" t="s">
        <v>1037</v>
      </c>
      <c r="I84" s="333" t="s">
        <v>1025</v>
      </c>
      <c r="J84" s="333">
        <v>15</v>
      </c>
      <c r="K84" s="321"/>
    </row>
    <row r="85" s="1" customFormat="1" ht="15" customHeight="1">
      <c r="B85" s="332"/>
      <c r="C85" s="333" t="s">
        <v>1038</v>
      </c>
      <c r="D85" s="333"/>
      <c r="E85" s="333"/>
      <c r="F85" s="334" t="s">
        <v>1029</v>
      </c>
      <c r="G85" s="333"/>
      <c r="H85" s="333" t="s">
        <v>1039</v>
      </c>
      <c r="I85" s="333" t="s">
        <v>1025</v>
      </c>
      <c r="J85" s="333">
        <v>20</v>
      </c>
      <c r="K85" s="321"/>
    </row>
    <row r="86" s="1" customFormat="1" ht="15" customHeight="1">
      <c r="B86" s="332"/>
      <c r="C86" s="333" t="s">
        <v>1040</v>
      </c>
      <c r="D86" s="333"/>
      <c r="E86" s="333"/>
      <c r="F86" s="334" t="s">
        <v>1029</v>
      </c>
      <c r="G86" s="333"/>
      <c r="H86" s="333" t="s">
        <v>1041</v>
      </c>
      <c r="I86" s="333" t="s">
        <v>1025</v>
      </c>
      <c r="J86" s="333">
        <v>20</v>
      </c>
      <c r="K86" s="321"/>
    </row>
    <row r="87" s="1" customFormat="1" ht="15" customHeight="1">
      <c r="B87" s="332"/>
      <c r="C87" s="307" t="s">
        <v>1042</v>
      </c>
      <c r="D87" s="307"/>
      <c r="E87" s="307"/>
      <c r="F87" s="330" t="s">
        <v>1029</v>
      </c>
      <c r="G87" s="331"/>
      <c r="H87" s="307" t="s">
        <v>1043</v>
      </c>
      <c r="I87" s="307" t="s">
        <v>1025</v>
      </c>
      <c r="J87" s="307">
        <v>50</v>
      </c>
      <c r="K87" s="321"/>
    </row>
    <row r="88" s="1" customFormat="1" ht="15" customHeight="1">
      <c r="B88" s="332"/>
      <c r="C88" s="307" t="s">
        <v>1044</v>
      </c>
      <c r="D88" s="307"/>
      <c r="E88" s="307"/>
      <c r="F88" s="330" t="s">
        <v>1029</v>
      </c>
      <c r="G88" s="331"/>
      <c r="H88" s="307" t="s">
        <v>1045</v>
      </c>
      <c r="I88" s="307" t="s">
        <v>1025</v>
      </c>
      <c r="J88" s="307">
        <v>20</v>
      </c>
      <c r="K88" s="321"/>
    </row>
    <row r="89" s="1" customFormat="1" ht="15" customHeight="1">
      <c r="B89" s="332"/>
      <c r="C89" s="307" t="s">
        <v>1046</v>
      </c>
      <c r="D89" s="307"/>
      <c r="E89" s="307"/>
      <c r="F89" s="330" t="s">
        <v>1029</v>
      </c>
      <c r="G89" s="331"/>
      <c r="H89" s="307" t="s">
        <v>1047</v>
      </c>
      <c r="I89" s="307" t="s">
        <v>1025</v>
      </c>
      <c r="J89" s="307">
        <v>20</v>
      </c>
      <c r="K89" s="321"/>
    </row>
    <row r="90" s="1" customFormat="1" ht="15" customHeight="1">
      <c r="B90" s="332"/>
      <c r="C90" s="307" t="s">
        <v>1048</v>
      </c>
      <c r="D90" s="307"/>
      <c r="E90" s="307"/>
      <c r="F90" s="330" t="s">
        <v>1029</v>
      </c>
      <c r="G90" s="331"/>
      <c r="H90" s="307" t="s">
        <v>1049</v>
      </c>
      <c r="I90" s="307" t="s">
        <v>1025</v>
      </c>
      <c r="J90" s="307">
        <v>50</v>
      </c>
      <c r="K90" s="321"/>
    </row>
    <row r="91" s="1" customFormat="1" ht="15" customHeight="1">
      <c r="B91" s="332"/>
      <c r="C91" s="307" t="s">
        <v>1050</v>
      </c>
      <c r="D91" s="307"/>
      <c r="E91" s="307"/>
      <c r="F91" s="330" t="s">
        <v>1029</v>
      </c>
      <c r="G91" s="331"/>
      <c r="H91" s="307" t="s">
        <v>1050</v>
      </c>
      <c r="I91" s="307" t="s">
        <v>1025</v>
      </c>
      <c r="J91" s="307">
        <v>50</v>
      </c>
      <c r="K91" s="321"/>
    </row>
    <row r="92" s="1" customFormat="1" ht="15" customHeight="1">
      <c r="B92" s="332"/>
      <c r="C92" s="307" t="s">
        <v>1051</v>
      </c>
      <c r="D92" s="307"/>
      <c r="E92" s="307"/>
      <c r="F92" s="330" t="s">
        <v>1029</v>
      </c>
      <c r="G92" s="331"/>
      <c r="H92" s="307" t="s">
        <v>1052</v>
      </c>
      <c r="I92" s="307" t="s">
        <v>1025</v>
      </c>
      <c r="J92" s="307">
        <v>255</v>
      </c>
      <c r="K92" s="321"/>
    </row>
    <row r="93" s="1" customFormat="1" ht="15" customHeight="1">
      <c r="B93" s="332"/>
      <c r="C93" s="307" t="s">
        <v>1053</v>
      </c>
      <c r="D93" s="307"/>
      <c r="E93" s="307"/>
      <c r="F93" s="330" t="s">
        <v>1023</v>
      </c>
      <c r="G93" s="331"/>
      <c r="H93" s="307" t="s">
        <v>1054</v>
      </c>
      <c r="I93" s="307" t="s">
        <v>1055</v>
      </c>
      <c r="J93" s="307"/>
      <c r="K93" s="321"/>
    </row>
    <row r="94" s="1" customFormat="1" ht="15" customHeight="1">
      <c r="B94" s="332"/>
      <c r="C94" s="307" t="s">
        <v>1056</v>
      </c>
      <c r="D94" s="307"/>
      <c r="E94" s="307"/>
      <c r="F94" s="330" t="s">
        <v>1023</v>
      </c>
      <c r="G94" s="331"/>
      <c r="H94" s="307" t="s">
        <v>1057</v>
      </c>
      <c r="I94" s="307" t="s">
        <v>1058</v>
      </c>
      <c r="J94" s="307"/>
      <c r="K94" s="321"/>
    </row>
    <row r="95" s="1" customFormat="1" ht="15" customHeight="1">
      <c r="B95" s="332"/>
      <c r="C95" s="307" t="s">
        <v>1059</v>
      </c>
      <c r="D95" s="307"/>
      <c r="E95" s="307"/>
      <c r="F95" s="330" t="s">
        <v>1023</v>
      </c>
      <c r="G95" s="331"/>
      <c r="H95" s="307" t="s">
        <v>1059</v>
      </c>
      <c r="I95" s="307" t="s">
        <v>1058</v>
      </c>
      <c r="J95" s="307"/>
      <c r="K95" s="321"/>
    </row>
    <row r="96" s="1" customFormat="1" ht="15" customHeight="1">
      <c r="B96" s="332"/>
      <c r="C96" s="307" t="s">
        <v>42</v>
      </c>
      <c r="D96" s="307"/>
      <c r="E96" s="307"/>
      <c r="F96" s="330" t="s">
        <v>1023</v>
      </c>
      <c r="G96" s="331"/>
      <c r="H96" s="307" t="s">
        <v>1060</v>
      </c>
      <c r="I96" s="307" t="s">
        <v>1058</v>
      </c>
      <c r="J96" s="307"/>
      <c r="K96" s="321"/>
    </row>
    <row r="97" s="1" customFormat="1" ht="15" customHeight="1">
      <c r="B97" s="332"/>
      <c r="C97" s="307" t="s">
        <v>52</v>
      </c>
      <c r="D97" s="307"/>
      <c r="E97" s="307"/>
      <c r="F97" s="330" t="s">
        <v>1023</v>
      </c>
      <c r="G97" s="331"/>
      <c r="H97" s="307" t="s">
        <v>1061</v>
      </c>
      <c r="I97" s="307" t="s">
        <v>1058</v>
      </c>
      <c r="J97" s="307"/>
      <c r="K97" s="321"/>
    </row>
    <row r="98" s="1" customFormat="1" ht="15" customHeight="1">
      <c r="B98" s="335"/>
      <c r="C98" s="336"/>
      <c r="D98" s="336"/>
      <c r="E98" s="336"/>
      <c r="F98" s="336"/>
      <c r="G98" s="336"/>
      <c r="H98" s="336"/>
      <c r="I98" s="336"/>
      <c r="J98" s="336"/>
      <c r="K98" s="337"/>
    </row>
    <row r="99" s="1" customFormat="1" ht="18.75" customHeight="1">
      <c r="B99" s="338"/>
      <c r="C99" s="339"/>
      <c r="D99" s="339"/>
      <c r="E99" s="339"/>
      <c r="F99" s="339"/>
      <c r="G99" s="339"/>
      <c r="H99" s="339"/>
      <c r="I99" s="339"/>
      <c r="J99" s="339"/>
      <c r="K99" s="338"/>
    </row>
    <row r="100" s="1" customFormat="1" ht="18.75" customHeight="1">
      <c r="B100" s="315"/>
      <c r="C100" s="315"/>
      <c r="D100" s="315"/>
      <c r="E100" s="315"/>
      <c r="F100" s="315"/>
      <c r="G100" s="315"/>
      <c r="H100" s="315"/>
      <c r="I100" s="315"/>
      <c r="J100" s="315"/>
      <c r="K100" s="315"/>
    </row>
    <row r="101" s="1" customFormat="1" ht="7.5" customHeight="1">
      <c r="B101" s="316"/>
      <c r="C101" s="317"/>
      <c r="D101" s="317"/>
      <c r="E101" s="317"/>
      <c r="F101" s="317"/>
      <c r="G101" s="317"/>
      <c r="H101" s="317"/>
      <c r="I101" s="317"/>
      <c r="J101" s="317"/>
      <c r="K101" s="318"/>
    </row>
    <row r="102" s="1" customFormat="1" ht="45" customHeight="1">
      <c r="B102" s="319"/>
      <c r="C102" s="320" t="s">
        <v>1062</v>
      </c>
      <c r="D102" s="320"/>
      <c r="E102" s="320"/>
      <c r="F102" s="320"/>
      <c r="G102" s="320"/>
      <c r="H102" s="320"/>
      <c r="I102" s="320"/>
      <c r="J102" s="320"/>
      <c r="K102" s="321"/>
    </row>
    <row r="103" s="1" customFormat="1" ht="17.25" customHeight="1">
      <c r="B103" s="319"/>
      <c r="C103" s="322" t="s">
        <v>1017</v>
      </c>
      <c r="D103" s="322"/>
      <c r="E103" s="322"/>
      <c r="F103" s="322" t="s">
        <v>1018</v>
      </c>
      <c r="G103" s="323"/>
      <c r="H103" s="322" t="s">
        <v>58</v>
      </c>
      <c r="I103" s="322" t="s">
        <v>61</v>
      </c>
      <c r="J103" s="322" t="s">
        <v>1019</v>
      </c>
      <c r="K103" s="321"/>
    </row>
    <row r="104" s="1" customFormat="1" ht="17.25" customHeight="1">
      <c r="B104" s="319"/>
      <c r="C104" s="324" t="s">
        <v>1020</v>
      </c>
      <c r="D104" s="324"/>
      <c r="E104" s="324"/>
      <c r="F104" s="325" t="s">
        <v>1021</v>
      </c>
      <c r="G104" s="326"/>
      <c r="H104" s="324"/>
      <c r="I104" s="324"/>
      <c r="J104" s="324" t="s">
        <v>1022</v>
      </c>
      <c r="K104" s="321"/>
    </row>
    <row r="105" s="1" customFormat="1" ht="5.25" customHeight="1">
      <c r="B105" s="319"/>
      <c r="C105" s="322"/>
      <c r="D105" s="322"/>
      <c r="E105" s="322"/>
      <c r="F105" s="322"/>
      <c r="G105" s="340"/>
      <c r="H105" s="322"/>
      <c r="I105" s="322"/>
      <c r="J105" s="322"/>
      <c r="K105" s="321"/>
    </row>
    <row r="106" s="1" customFormat="1" ht="15" customHeight="1">
      <c r="B106" s="319"/>
      <c r="C106" s="307" t="s">
        <v>57</v>
      </c>
      <c r="D106" s="329"/>
      <c r="E106" s="329"/>
      <c r="F106" s="330" t="s">
        <v>1023</v>
      </c>
      <c r="G106" s="307"/>
      <c r="H106" s="307" t="s">
        <v>1063</v>
      </c>
      <c r="I106" s="307" t="s">
        <v>1025</v>
      </c>
      <c r="J106" s="307">
        <v>20</v>
      </c>
      <c r="K106" s="321"/>
    </row>
    <row r="107" s="1" customFormat="1" ht="15" customHeight="1">
      <c r="B107" s="319"/>
      <c r="C107" s="307" t="s">
        <v>1026</v>
      </c>
      <c r="D107" s="307"/>
      <c r="E107" s="307"/>
      <c r="F107" s="330" t="s">
        <v>1023</v>
      </c>
      <c r="G107" s="307"/>
      <c r="H107" s="307" t="s">
        <v>1063</v>
      </c>
      <c r="I107" s="307" t="s">
        <v>1025</v>
      </c>
      <c r="J107" s="307">
        <v>120</v>
      </c>
      <c r="K107" s="321"/>
    </row>
    <row r="108" s="1" customFormat="1" ht="15" customHeight="1">
      <c r="B108" s="332"/>
      <c r="C108" s="307" t="s">
        <v>1028</v>
      </c>
      <c r="D108" s="307"/>
      <c r="E108" s="307"/>
      <c r="F108" s="330" t="s">
        <v>1029</v>
      </c>
      <c r="G108" s="307"/>
      <c r="H108" s="307" t="s">
        <v>1063</v>
      </c>
      <c r="I108" s="307" t="s">
        <v>1025</v>
      </c>
      <c r="J108" s="307">
        <v>50</v>
      </c>
      <c r="K108" s="321"/>
    </row>
    <row r="109" s="1" customFormat="1" ht="15" customHeight="1">
      <c r="B109" s="332"/>
      <c r="C109" s="307" t="s">
        <v>1031</v>
      </c>
      <c r="D109" s="307"/>
      <c r="E109" s="307"/>
      <c r="F109" s="330" t="s">
        <v>1023</v>
      </c>
      <c r="G109" s="307"/>
      <c r="H109" s="307" t="s">
        <v>1063</v>
      </c>
      <c r="I109" s="307" t="s">
        <v>1033</v>
      </c>
      <c r="J109" s="307"/>
      <c r="K109" s="321"/>
    </row>
    <row r="110" s="1" customFormat="1" ht="15" customHeight="1">
      <c r="B110" s="332"/>
      <c r="C110" s="307" t="s">
        <v>1042</v>
      </c>
      <c r="D110" s="307"/>
      <c r="E110" s="307"/>
      <c r="F110" s="330" t="s">
        <v>1029</v>
      </c>
      <c r="G110" s="307"/>
      <c r="H110" s="307" t="s">
        <v>1063</v>
      </c>
      <c r="I110" s="307" t="s">
        <v>1025</v>
      </c>
      <c r="J110" s="307">
        <v>50</v>
      </c>
      <c r="K110" s="321"/>
    </row>
    <row r="111" s="1" customFormat="1" ht="15" customHeight="1">
      <c r="B111" s="332"/>
      <c r="C111" s="307" t="s">
        <v>1050</v>
      </c>
      <c r="D111" s="307"/>
      <c r="E111" s="307"/>
      <c r="F111" s="330" t="s">
        <v>1029</v>
      </c>
      <c r="G111" s="307"/>
      <c r="H111" s="307" t="s">
        <v>1063</v>
      </c>
      <c r="I111" s="307" t="s">
        <v>1025</v>
      </c>
      <c r="J111" s="307">
        <v>50</v>
      </c>
      <c r="K111" s="321"/>
    </row>
    <row r="112" s="1" customFormat="1" ht="15" customHeight="1">
      <c r="B112" s="332"/>
      <c r="C112" s="307" t="s">
        <v>1048</v>
      </c>
      <c r="D112" s="307"/>
      <c r="E112" s="307"/>
      <c r="F112" s="330" t="s">
        <v>1029</v>
      </c>
      <c r="G112" s="307"/>
      <c r="H112" s="307" t="s">
        <v>1063</v>
      </c>
      <c r="I112" s="307" t="s">
        <v>1025</v>
      </c>
      <c r="J112" s="307">
        <v>50</v>
      </c>
      <c r="K112" s="321"/>
    </row>
    <row r="113" s="1" customFormat="1" ht="15" customHeight="1">
      <c r="B113" s="332"/>
      <c r="C113" s="307" t="s">
        <v>57</v>
      </c>
      <c r="D113" s="307"/>
      <c r="E113" s="307"/>
      <c r="F113" s="330" t="s">
        <v>1023</v>
      </c>
      <c r="G113" s="307"/>
      <c r="H113" s="307" t="s">
        <v>1064</v>
      </c>
      <c r="I113" s="307" t="s">
        <v>1025</v>
      </c>
      <c r="J113" s="307">
        <v>20</v>
      </c>
      <c r="K113" s="321"/>
    </row>
    <row r="114" s="1" customFormat="1" ht="15" customHeight="1">
      <c r="B114" s="332"/>
      <c r="C114" s="307" t="s">
        <v>1065</v>
      </c>
      <c r="D114" s="307"/>
      <c r="E114" s="307"/>
      <c r="F114" s="330" t="s">
        <v>1023</v>
      </c>
      <c r="G114" s="307"/>
      <c r="H114" s="307" t="s">
        <v>1066</v>
      </c>
      <c r="I114" s="307" t="s">
        <v>1025</v>
      </c>
      <c r="J114" s="307">
        <v>120</v>
      </c>
      <c r="K114" s="321"/>
    </row>
    <row r="115" s="1" customFormat="1" ht="15" customHeight="1">
      <c r="B115" s="332"/>
      <c r="C115" s="307" t="s">
        <v>42</v>
      </c>
      <c r="D115" s="307"/>
      <c r="E115" s="307"/>
      <c r="F115" s="330" t="s">
        <v>1023</v>
      </c>
      <c r="G115" s="307"/>
      <c r="H115" s="307" t="s">
        <v>1067</v>
      </c>
      <c r="I115" s="307" t="s">
        <v>1058</v>
      </c>
      <c r="J115" s="307"/>
      <c r="K115" s="321"/>
    </row>
    <row r="116" s="1" customFormat="1" ht="15" customHeight="1">
      <c r="B116" s="332"/>
      <c r="C116" s="307" t="s">
        <v>52</v>
      </c>
      <c r="D116" s="307"/>
      <c r="E116" s="307"/>
      <c r="F116" s="330" t="s">
        <v>1023</v>
      </c>
      <c r="G116" s="307"/>
      <c r="H116" s="307" t="s">
        <v>1068</v>
      </c>
      <c r="I116" s="307" t="s">
        <v>1058</v>
      </c>
      <c r="J116" s="307"/>
      <c r="K116" s="321"/>
    </row>
    <row r="117" s="1" customFormat="1" ht="15" customHeight="1">
      <c r="B117" s="332"/>
      <c r="C117" s="307" t="s">
        <v>61</v>
      </c>
      <c r="D117" s="307"/>
      <c r="E117" s="307"/>
      <c r="F117" s="330" t="s">
        <v>1023</v>
      </c>
      <c r="G117" s="307"/>
      <c r="H117" s="307" t="s">
        <v>1069</v>
      </c>
      <c r="I117" s="307" t="s">
        <v>1070</v>
      </c>
      <c r="J117" s="307"/>
      <c r="K117" s="321"/>
    </row>
    <row r="118" s="1" customFormat="1" ht="15" customHeight="1">
      <c r="B118" s="335"/>
      <c r="C118" s="341"/>
      <c r="D118" s="341"/>
      <c r="E118" s="341"/>
      <c r="F118" s="341"/>
      <c r="G118" s="341"/>
      <c r="H118" s="341"/>
      <c r="I118" s="341"/>
      <c r="J118" s="341"/>
      <c r="K118" s="337"/>
    </row>
    <row r="119" s="1" customFormat="1" ht="18.75" customHeight="1">
      <c r="B119" s="342"/>
      <c r="C119" s="343"/>
      <c r="D119" s="343"/>
      <c r="E119" s="343"/>
      <c r="F119" s="344"/>
      <c r="G119" s="343"/>
      <c r="H119" s="343"/>
      <c r="I119" s="343"/>
      <c r="J119" s="343"/>
      <c r="K119" s="342"/>
    </row>
    <row r="120" s="1" customFormat="1" ht="18.75" customHeight="1">
      <c r="B120" s="315"/>
      <c r="C120" s="315"/>
      <c r="D120" s="315"/>
      <c r="E120" s="315"/>
      <c r="F120" s="315"/>
      <c r="G120" s="315"/>
      <c r="H120" s="315"/>
      <c r="I120" s="315"/>
      <c r="J120" s="315"/>
      <c r="K120" s="315"/>
    </row>
    <row r="121" s="1" customFormat="1" ht="7.5" customHeight="1">
      <c r="B121" s="345"/>
      <c r="C121" s="346"/>
      <c r="D121" s="346"/>
      <c r="E121" s="346"/>
      <c r="F121" s="346"/>
      <c r="G121" s="346"/>
      <c r="H121" s="346"/>
      <c r="I121" s="346"/>
      <c r="J121" s="346"/>
      <c r="K121" s="347"/>
    </row>
    <row r="122" s="1" customFormat="1" ht="45" customHeight="1">
      <c r="B122" s="348"/>
      <c r="C122" s="298" t="s">
        <v>1071</v>
      </c>
      <c r="D122" s="298"/>
      <c r="E122" s="298"/>
      <c r="F122" s="298"/>
      <c r="G122" s="298"/>
      <c r="H122" s="298"/>
      <c r="I122" s="298"/>
      <c r="J122" s="298"/>
      <c r="K122" s="349"/>
    </row>
    <row r="123" s="1" customFormat="1" ht="17.25" customHeight="1">
      <c r="B123" s="350"/>
      <c r="C123" s="322" t="s">
        <v>1017</v>
      </c>
      <c r="D123" s="322"/>
      <c r="E123" s="322"/>
      <c r="F123" s="322" t="s">
        <v>1018</v>
      </c>
      <c r="G123" s="323"/>
      <c r="H123" s="322" t="s">
        <v>58</v>
      </c>
      <c r="I123" s="322" t="s">
        <v>61</v>
      </c>
      <c r="J123" s="322" t="s">
        <v>1019</v>
      </c>
      <c r="K123" s="351"/>
    </row>
    <row r="124" s="1" customFormat="1" ht="17.25" customHeight="1">
      <c r="B124" s="350"/>
      <c r="C124" s="324" t="s">
        <v>1020</v>
      </c>
      <c r="D124" s="324"/>
      <c r="E124" s="324"/>
      <c r="F124" s="325" t="s">
        <v>1021</v>
      </c>
      <c r="G124" s="326"/>
      <c r="H124" s="324"/>
      <c r="I124" s="324"/>
      <c r="J124" s="324" t="s">
        <v>1022</v>
      </c>
      <c r="K124" s="351"/>
    </row>
    <row r="125" s="1" customFormat="1" ht="5.25" customHeight="1">
      <c r="B125" s="352"/>
      <c r="C125" s="327"/>
      <c r="D125" s="327"/>
      <c r="E125" s="327"/>
      <c r="F125" s="327"/>
      <c r="G125" s="353"/>
      <c r="H125" s="327"/>
      <c r="I125" s="327"/>
      <c r="J125" s="327"/>
      <c r="K125" s="354"/>
    </row>
    <row r="126" s="1" customFormat="1" ht="15" customHeight="1">
      <c r="B126" s="352"/>
      <c r="C126" s="307" t="s">
        <v>1026</v>
      </c>
      <c r="D126" s="329"/>
      <c r="E126" s="329"/>
      <c r="F126" s="330" t="s">
        <v>1023</v>
      </c>
      <c r="G126" s="307"/>
      <c r="H126" s="307" t="s">
        <v>1063</v>
      </c>
      <c r="I126" s="307" t="s">
        <v>1025</v>
      </c>
      <c r="J126" s="307">
        <v>120</v>
      </c>
      <c r="K126" s="355"/>
    </row>
    <row r="127" s="1" customFormat="1" ht="15" customHeight="1">
      <c r="B127" s="352"/>
      <c r="C127" s="307" t="s">
        <v>1072</v>
      </c>
      <c r="D127" s="307"/>
      <c r="E127" s="307"/>
      <c r="F127" s="330" t="s">
        <v>1023</v>
      </c>
      <c r="G127" s="307"/>
      <c r="H127" s="307" t="s">
        <v>1073</v>
      </c>
      <c r="I127" s="307" t="s">
        <v>1025</v>
      </c>
      <c r="J127" s="307" t="s">
        <v>1074</v>
      </c>
      <c r="K127" s="355"/>
    </row>
    <row r="128" s="1" customFormat="1" ht="15" customHeight="1">
      <c r="B128" s="352"/>
      <c r="C128" s="307" t="s">
        <v>89</v>
      </c>
      <c r="D128" s="307"/>
      <c r="E128" s="307"/>
      <c r="F128" s="330" t="s">
        <v>1023</v>
      </c>
      <c r="G128" s="307"/>
      <c r="H128" s="307" t="s">
        <v>1075</v>
      </c>
      <c r="I128" s="307" t="s">
        <v>1025</v>
      </c>
      <c r="J128" s="307" t="s">
        <v>1074</v>
      </c>
      <c r="K128" s="355"/>
    </row>
    <row r="129" s="1" customFormat="1" ht="15" customHeight="1">
      <c r="B129" s="352"/>
      <c r="C129" s="307" t="s">
        <v>1034</v>
      </c>
      <c r="D129" s="307"/>
      <c r="E129" s="307"/>
      <c r="F129" s="330" t="s">
        <v>1029</v>
      </c>
      <c r="G129" s="307"/>
      <c r="H129" s="307" t="s">
        <v>1035</v>
      </c>
      <c r="I129" s="307" t="s">
        <v>1025</v>
      </c>
      <c r="J129" s="307">
        <v>15</v>
      </c>
      <c r="K129" s="355"/>
    </row>
    <row r="130" s="1" customFormat="1" ht="15" customHeight="1">
      <c r="B130" s="352"/>
      <c r="C130" s="333" t="s">
        <v>1036</v>
      </c>
      <c r="D130" s="333"/>
      <c r="E130" s="333"/>
      <c r="F130" s="334" t="s">
        <v>1029</v>
      </c>
      <c r="G130" s="333"/>
      <c r="H130" s="333" t="s">
        <v>1037</v>
      </c>
      <c r="I130" s="333" t="s">
        <v>1025</v>
      </c>
      <c r="J130" s="333">
        <v>15</v>
      </c>
      <c r="K130" s="355"/>
    </row>
    <row r="131" s="1" customFormat="1" ht="15" customHeight="1">
      <c r="B131" s="352"/>
      <c r="C131" s="333" t="s">
        <v>1038</v>
      </c>
      <c r="D131" s="333"/>
      <c r="E131" s="333"/>
      <c r="F131" s="334" t="s">
        <v>1029</v>
      </c>
      <c r="G131" s="333"/>
      <c r="H131" s="333" t="s">
        <v>1039</v>
      </c>
      <c r="I131" s="333" t="s">
        <v>1025</v>
      </c>
      <c r="J131" s="333">
        <v>20</v>
      </c>
      <c r="K131" s="355"/>
    </row>
    <row r="132" s="1" customFormat="1" ht="15" customHeight="1">
      <c r="B132" s="352"/>
      <c r="C132" s="333" t="s">
        <v>1040</v>
      </c>
      <c r="D132" s="333"/>
      <c r="E132" s="333"/>
      <c r="F132" s="334" t="s">
        <v>1029</v>
      </c>
      <c r="G132" s="333"/>
      <c r="H132" s="333" t="s">
        <v>1041</v>
      </c>
      <c r="I132" s="333" t="s">
        <v>1025</v>
      </c>
      <c r="J132" s="333">
        <v>20</v>
      </c>
      <c r="K132" s="355"/>
    </row>
    <row r="133" s="1" customFormat="1" ht="15" customHeight="1">
      <c r="B133" s="352"/>
      <c r="C133" s="307" t="s">
        <v>1028</v>
      </c>
      <c r="D133" s="307"/>
      <c r="E133" s="307"/>
      <c r="F133" s="330" t="s">
        <v>1029</v>
      </c>
      <c r="G133" s="307"/>
      <c r="H133" s="307" t="s">
        <v>1063</v>
      </c>
      <c r="I133" s="307" t="s">
        <v>1025</v>
      </c>
      <c r="J133" s="307">
        <v>50</v>
      </c>
      <c r="K133" s="355"/>
    </row>
    <row r="134" s="1" customFormat="1" ht="15" customHeight="1">
      <c r="B134" s="352"/>
      <c r="C134" s="307" t="s">
        <v>1042</v>
      </c>
      <c r="D134" s="307"/>
      <c r="E134" s="307"/>
      <c r="F134" s="330" t="s">
        <v>1029</v>
      </c>
      <c r="G134" s="307"/>
      <c r="H134" s="307" t="s">
        <v>1063</v>
      </c>
      <c r="I134" s="307" t="s">
        <v>1025</v>
      </c>
      <c r="J134" s="307">
        <v>50</v>
      </c>
      <c r="K134" s="355"/>
    </row>
    <row r="135" s="1" customFormat="1" ht="15" customHeight="1">
      <c r="B135" s="352"/>
      <c r="C135" s="307" t="s">
        <v>1048</v>
      </c>
      <c r="D135" s="307"/>
      <c r="E135" s="307"/>
      <c r="F135" s="330" t="s">
        <v>1029</v>
      </c>
      <c r="G135" s="307"/>
      <c r="H135" s="307" t="s">
        <v>1063</v>
      </c>
      <c r="I135" s="307" t="s">
        <v>1025</v>
      </c>
      <c r="J135" s="307">
        <v>50</v>
      </c>
      <c r="K135" s="355"/>
    </row>
    <row r="136" s="1" customFormat="1" ht="15" customHeight="1">
      <c r="B136" s="352"/>
      <c r="C136" s="307" t="s">
        <v>1050</v>
      </c>
      <c r="D136" s="307"/>
      <c r="E136" s="307"/>
      <c r="F136" s="330" t="s">
        <v>1029</v>
      </c>
      <c r="G136" s="307"/>
      <c r="H136" s="307" t="s">
        <v>1063</v>
      </c>
      <c r="I136" s="307" t="s">
        <v>1025</v>
      </c>
      <c r="J136" s="307">
        <v>50</v>
      </c>
      <c r="K136" s="355"/>
    </row>
    <row r="137" s="1" customFormat="1" ht="15" customHeight="1">
      <c r="B137" s="352"/>
      <c r="C137" s="307" t="s">
        <v>1051</v>
      </c>
      <c r="D137" s="307"/>
      <c r="E137" s="307"/>
      <c r="F137" s="330" t="s">
        <v>1029</v>
      </c>
      <c r="G137" s="307"/>
      <c r="H137" s="307" t="s">
        <v>1076</v>
      </c>
      <c r="I137" s="307" t="s">
        <v>1025</v>
      </c>
      <c r="J137" s="307">
        <v>255</v>
      </c>
      <c r="K137" s="355"/>
    </row>
    <row r="138" s="1" customFormat="1" ht="15" customHeight="1">
      <c r="B138" s="352"/>
      <c r="C138" s="307" t="s">
        <v>1053</v>
      </c>
      <c r="D138" s="307"/>
      <c r="E138" s="307"/>
      <c r="F138" s="330" t="s">
        <v>1023</v>
      </c>
      <c r="G138" s="307"/>
      <c r="H138" s="307" t="s">
        <v>1077</v>
      </c>
      <c r="I138" s="307" t="s">
        <v>1055</v>
      </c>
      <c r="J138" s="307"/>
      <c r="K138" s="355"/>
    </row>
    <row r="139" s="1" customFormat="1" ht="15" customHeight="1">
      <c r="B139" s="352"/>
      <c r="C139" s="307" t="s">
        <v>1056</v>
      </c>
      <c r="D139" s="307"/>
      <c r="E139" s="307"/>
      <c r="F139" s="330" t="s">
        <v>1023</v>
      </c>
      <c r="G139" s="307"/>
      <c r="H139" s="307" t="s">
        <v>1078</v>
      </c>
      <c r="I139" s="307" t="s">
        <v>1058</v>
      </c>
      <c r="J139" s="307"/>
      <c r="K139" s="355"/>
    </row>
    <row r="140" s="1" customFormat="1" ht="15" customHeight="1">
      <c r="B140" s="352"/>
      <c r="C140" s="307" t="s">
        <v>1059</v>
      </c>
      <c r="D140" s="307"/>
      <c r="E140" s="307"/>
      <c r="F140" s="330" t="s">
        <v>1023</v>
      </c>
      <c r="G140" s="307"/>
      <c r="H140" s="307" t="s">
        <v>1059</v>
      </c>
      <c r="I140" s="307" t="s">
        <v>1058</v>
      </c>
      <c r="J140" s="307"/>
      <c r="K140" s="355"/>
    </row>
    <row r="141" s="1" customFormat="1" ht="15" customHeight="1">
      <c r="B141" s="352"/>
      <c r="C141" s="307" t="s">
        <v>42</v>
      </c>
      <c r="D141" s="307"/>
      <c r="E141" s="307"/>
      <c r="F141" s="330" t="s">
        <v>1023</v>
      </c>
      <c r="G141" s="307"/>
      <c r="H141" s="307" t="s">
        <v>1079</v>
      </c>
      <c r="I141" s="307" t="s">
        <v>1058</v>
      </c>
      <c r="J141" s="307"/>
      <c r="K141" s="355"/>
    </row>
    <row r="142" s="1" customFormat="1" ht="15" customHeight="1">
      <c r="B142" s="352"/>
      <c r="C142" s="307" t="s">
        <v>1080</v>
      </c>
      <c r="D142" s="307"/>
      <c r="E142" s="307"/>
      <c r="F142" s="330" t="s">
        <v>1023</v>
      </c>
      <c r="G142" s="307"/>
      <c r="H142" s="307" t="s">
        <v>1081</v>
      </c>
      <c r="I142" s="307" t="s">
        <v>1058</v>
      </c>
      <c r="J142" s="307"/>
      <c r="K142" s="355"/>
    </row>
    <row r="143" s="1" customFormat="1" ht="15" customHeight="1">
      <c r="B143" s="356"/>
      <c r="C143" s="357"/>
      <c r="D143" s="357"/>
      <c r="E143" s="357"/>
      <c r="F143" s="357"/>
      <c r="G143" s="357"/>
      <c r="H143" s="357"/>
      <c r="I143" s="357"/>
      <c r="J143" s="357"/>
      <c r="K143" s="358"/>
    </row>
    <row r="144" s="1" customFormat="1" ht="18.75" customHeight="1">
      <c r="B144" s="343"/>
      <c r="C144" s="343"/>
      <c r="D144" s="343"/>
      <c r="E144" s="343"/>
      <c r="F144" s="344"/>
      <c r="G144" s="343"/>
      <c r="H144" s="343"/>
      <c r="I144" s="343"/>
      <c r="J144" s="343"/>
      <c r="K144" s="343"/>
    </row>
    <row r="145" s="1" customFormat="1" ht="18.75" customHeight="1">
      <c r="B145" s="315"/>
      <c r="C145" s="315"/>
      <c r="D145" s="315"/>
      <c r="E145" s="315"/>
      <c r="F145" s="315"/>
      <c r="G145" s="315"/>
      <c r="H145" s="315"/>
      <c r="I145" s="315"/>
      <c r="J145" s="315"/>
      <c r="K145" s="315"/>
    </row>
    <row r="146" s="1" customFormat="1" ht="7.5" customHeight="1">
      <c r="B146" s="316"/>
      <c r="C146" s="317"/>
      <c r="D146" s="317"/>
      <c r="E146" s="317"/>
      <c r="F146" s="317"/>
      <c r="G146" s="317"/>
      <c r="H146" s="317"/>
      <c r="I146" s="317"/>
      <c r="J146" s="317"/>
      <c r="K146" s="318"/>
    </row>
    <row r="147" s="1" customFormat="1" ht="45" customHeight="1">
      <c r="B147" s="319"/>
      <c r="C147" s="320" t="s">
        <v>1082</v>
      </c>
      <c r="D147" s="320"/>
      <c r="E147" s="320"/>
      <c r="F147" s="320"/>
      <c r="G147" s="320"/>
      <c r="H147" s="320"/>
      <c r="I147" s="320"/>
      <c r="J147" s="320"/>
      <c r="K147" s="321"/>
    </row>
    <row r="148" s="1" customFormat="1" ht="17.25" customHeight="1">
      <c r="B148" s="319"/>
      <c r="C148" s="322" t="s">
        <v>1017</v>
      </c>
      <c r="D148" s="322"/>
      <c r="E148" s="322"/>
      <c r="F148" s="322" t="s">
        <v>1018</v>
      </c>
      <c r="G148" s="323"/>
      <c r="H148" s="322" t="s">
        <v>58</v>
      </c>
      <c r="I148" s="322" t="s">
        <v>61</v>
      </c>
      <c r="J148" s="322" t="s">
        <v>1019</v>
      </c>
      <c r="K148" s="321"/>
    </row>
    <row r="149" s="1" customFormat="1" ht="17.25" customHeight="1">
      <c r="B149" s="319"/>
      <c r="C149" s="324" t="s">
        <v>1020</v>
      </c>
      <c r="D149" s="324"/>
      <c r="E149" s="324"/>
      <c r="F149" s="325" t="s">
        <v>1021</v>
      </c>
      <c r="G149" s="326"/>
      <c r="H149" s="324"/>
      <c r="I149" s="324"/>
      <c r="J149" s="324" t="s">
        <v>1022</v>
      </c>
      <c r="K149" s="321"/>
    </row>
    <row r="150" s="1" customFormat="1" ht="5.25" customHeight="1">
      <c r="B150" s="332"/>
      <c r="C150" s="327"/>
      <c r="D150" s="327"/>
      <c r="E150" s="327"/>
      <c r="F150" s="327"/>
      <c r="G150" s="328"/>
      <c r="H150" s="327"/>
      <c r="I150" s="327"/>
      <c r="J150" s="327"/>
      <c r="K150" s="355"/>
    </row>
    <row r="151" s="1" customFormat="1" ht="15" customHeight="1">
      <c r="B151" s="332"/>
      <c r="C151" s="359" t="s">
        <v>1026</v>
      </c>
      <c r="D151" s="307"/>
      <c r="E151" s="307"/>
      <c r="F151" s="360" t="s">
        <v>1023</v>
      </c>
      <c r="G151" s="307"/>
      <c r="H151" s="359" t="s">
        <v>1063</v>
      </c>
      <c r="I151" s="359" t="s">
        <v>1025</v>
      </c>
      <c r="J151" s="359">
        <v>120</v>
      </c>
      <c r="K151" s="355"/>
    </row>
    <row r="152" s="1" customFormat="1" ht="15" customHeight="1">
      <c r="B152" s="332"/>
      <c r="C152" s="359" t="s">
        <v>1072</v>
      </c>
      <c r="D152" s="307"/>
      <c r="E152" s="307"/>
      <c r="F152" s="360" t="s">
        <v>1023</v>
      </c>
      <c r="G152" s="307"/>
      <c r="H152" s="359" t="s">
        <v>1083</v>
      </c>
      <c r="I152" s="359" t="s">
        <v>1025</v>
      </c>
      <c r="J152" s="359" t="s">
        <v>1074</v>
      </c>
      <c r="K152" s="355"/>
    </row>
    <row r="153" s="1" customFormat="1" ht="15" customHeight="1">
      <c r="B153" s="332"/>
      <c r="C153" s="359" t="s">
        <v>89</v>
      </c>
      <c r="D153" s="307"/>
      <c r="E153" s="307"/>
      <c r="F153" s="360" t="s">
        <v>1023</v>
      </c>
      <c r="G153" s="307"/>
      <c r="H153" s="359" t="s">
        <v>1084</v>
      </c>
      <c r="I153" s="359" t="s">
        <v>1025</v>
      </c>
      <c r="J153" s="359" t="s">
        <v>1074</v>
      </c>
      <c r="K153" s="355"/>
    </row>
    <row r="154" s="1" customFormat="1" ht="15" customHeight="1">
      <c r="B154" s="332"/>
      <c r="C154" s="359" t="s">
        <v>1028</v>
      </c>
      <c r="D154" s="307"/>
      <c r="E154" s="307"/>
      <c r="F154" s="360" t="s">
        <v>1029</v>
      </c>
      <c r="G154" s="307"/>
      <c r="H154" s="359" t="s">
        <v>1063</v>
      </c>
      <c r="I154" s="359" t="s">
        <v>1025</v>
      </c>
      <c r="J154" s="359">
        <v>50</v>
      </c>
      <c r="K154" s="355"/>
    </row>
    <row r="155" s="1" customFormat="1" ht="15" customHeight="1">
      <c r="B155" s="332"/>
      <c r="C155" s="359" t="s">
        <v>1031</v>
      </c>
      <c r="D155" s="307"/>
      <c r="E155" s="307"/>
      <c r="F155" s="360" t="s">
        <v>1023</v>
      </c>
      <c r="G155" s="307"/>
      <c r="H155" s="359" t="s">
        <v>1063</v>
      </c>
      <c r="I155" s="359" t="s">
        <v>1033</v>
      </c>
      <c r="J155" s="359"/>
      <c r="K155" s="355"/>
    </row>
    <row r="156" s="1" customFormat="1" ht="15" customHeight="1">
      <c r="B156" s="332"/>
      <c r="C156" s="359" t="s">
        <v>1042</v>
      </c>
      <c r="D156" s="307"/>
      <c r="E156" s="307"/>
      <c r="F156" s="360" t="s">
        <v>1029</v>
      </c>
      <c r="G156" s="307"/>
      <c r="H156" s="359" t="s">
        <v>1063</v>
      </c>
      <c r="I156" s="359" t="s">
        <v>1025</v>
      </c>
      <c r="J156" s="359">
        <v>50</v>
      </c>
      <c r="K156" s="355"/>
    </row>
    <row r="157" s="1" customFormat="1" ht="15" customHeight="1">
      <c r="B157" s="332"/>
      <c r="C157" s="359" t="s">
        <v>1050</v>
      </c>
      <c r="D157" s="307"/>
      <c r="E157" s="307"/>
      <c r="F157" s="360" t="s">
        <v>1029</v>
      </c>
      <c r="G157" s="307"/>
      <c r="H157" s="359" t="s">
        <v>1063</v>
      </c>
      <c r="I157" s="359" t="s">
        <v>1025</v>
      </c>
      <c r="J157" s="359">
        <v>50</v>
      </c>
      <c r="K157" s="355"/>
    </row>
    <row r="158" s="1" customFormat="1" ht="15" customHeight="1">
      <c r="B158" s="332"/>
      <c r="C158" s="359" t="s">
        <v>1048</v>
      </c>
      <c r="D158" s="307"/>
      <c r="E158" s="307"/>
      <c r="F158" s="360" t="s">
        <v>1029</v>
      </c>
      <c r="G158" s="307"/>
      <c r="H158" s="359" t="s">
        <v>1063</v>
      </c>
      <c r="I158" s="359" t="s">
        <v>1025</v>
      </c>
      <c r="J158" s="359">
        <v>50</v>
      </c>
      <c r="K158" s="355"/>
    </row>
    <row r="159" s="1" customFormat="1" ht="15" customHeight="1">
      <c r="B159" s="332"/>
      <c r="C159" s="359" t="s">
        <v>118</v>
      </c>
      <c r="D159" s="307"/>
      <c r="E159" s="307"/>
      <c r="F159" s="360" t="s">
        <v>1023</v>
      </c>
      <c r="G159" s="307"/>
      <c r="H159" s="359" t="s">
        <v>1085</v>
      </c>
      <c r="I159" s="359" t="s">
        <v>1025</v>
      </c>
      <c r="J159" s="359" t="s">
        <v>1086</v>
      </c>
      <c r="K159" s="355"/>
    </row>
    <row r="160" s="1" customFormat="1" ht="15" customHeight="1">
      <c r="B160" s="332"/>
      <c r="C160" s="359" t="s">
        <v>1087</v>
      </c>
      <c r="D160" s="307"/>
      <c r="E160" s="307"/>
      <c r="F160" s="360" t="s">
        <v>1023</v>
      </c>
      <c r="G160" s="307"/>
      <c r="H160" s="359" t="s">
        <v>1088</v>
      </c>
      <c r="I160" s="359" t="s">
        <v>1058</v>
      </c>
      <c r="J160" s="359"/>
      <c r="K160" s="355"/>
    </row>
    <row r="161" s="1" customFormat="1" ht="15" customHeight="1">
      <c r="B161" s="361"/>
      <c r="C161" s="341"/>
      <c r="D161" s="341"/>
      <c r="E161" s="341"/>
      <c r="F161" s="341"/>
      <c r="G161" s="341"/>
      <c r="H161" s="341"/>
      <c r="I161" s="341"/>
      <c r="J161" s="341"/>
      <c r="K161" s="362"/>
    </row>
    <row r="162" s="1" customFormat="1" ht="18.75" customHeight="1">
      <c r="B162" s="343"/>
      <c r="C162" s="353"/>
      <c r="D162" s="353"/>
      <c r="E162" s="353"/>
      <c r="F162" s="363"/>
      <c r="G162" s="353"/>
      <c r="H162" s="353"/>
      <c r="I162" s="353"/>
      <c r="J162" s="353"/>
      <c r="K162" s="343"/>
    </row>
    <row r="163" s="1" customFormat="1" ht="18.75" customHeight="1">
      <c r="B163" s="315"/>
      <c r="C163" s="315"/>
      <c r="D163" s="315"/>
      <c r="E163" s="315"/>
      <c r="F163" s="315"/>
      <c r="G163" s="315"/>
      <c r="H163" s="315"/>
      <c r="I163" s="315"/>
      <c r="J163" s="315"/>
      <c r="K163" s="315"/>
    </row>
    <row r="164" s="1" customFormat="1" ht="7.5" customHeight="1">
      <c r="B164" s="294"/>
      <c r="C164" s="295"/>
      <c r="D164" s="295"/>
      <c r="E164" s="295"/>
      <c r="F164" s="295"/>
      <c r="G164" s="295"/>
      <c r="H164" s="295"/>
      <c r="I164" s="295"/>
      <c r="J164" s="295"/>
      <c r="K164" s="296"/>
    </row>
    <row r="165" s="1" customFormat="1" ht="45" customHeight="1">
      <c r="B165" s="297"/>
      <c r="C165" s="298" t="s">
        <v>1089</v>
      </c>
      <c r="D165" s="298"/>
      <c r="E165" s="298"/>
      <c r="F165" s="298"/>
      <c r="G165" s="298"/>
      <c r="H165" s="298"/>
      <c r="I165" s="298"/>
      <c r="J165" s="298"/>
      <c r="K165" s="299"/>
    </row>
    <row r="166" s="1" customFormat="1" ht="17.25" customHeight="1">
      <c r="B166" s="297"/>
      <c r="C166" s="322" t="s">
        <v>1017</v>
      </c>
      <c r="D166" s="322"/>
      <c r="E166" s="322"/>
      <c r="F166" s="322" t="s">
        <v>1018</v>
      </c>
      <c r="G166" s="364"/>
      <c r="H166" s="365" t="s">
        <v>58</v>
      </c>
      <c r="I166" s="365" t="s">
        <v>61</v>
      </c>
      <c r="J166" s="322" t="s">
        <v>1019</v>
      </c>
      <c r="K166" s="299"/>
    </row>
    <row r="167" s="1" customFormat="1" ht="17.25" customHeight="1">
      <c r="B167" s="300"/>
      <c r="C167" s="324" t="s">
        <v>1020</v>
      </c>
      <c r="D167" s="324"/>
      <c r="E167" s="324"/>
      <c r="F167" s="325" t="s">
        <v>1021</v>
      </c>
      <c r="G167" s="366"/>
      <c r="H167" s="367"/>
      <c r="I167" s="367"/>
      <c r="J167" s="324" t="s">
        <v>1022</v>
      </c>
      <c r="K167" s="302"/>
    </row>
    <row r="168" s="1" customFormat="1" ht="5.25" customHeight="1">
      <c r="B168" s="332"/>
      <c r="C168" s="327"/>
      <c r="D168" s="327"/>
      <c r="E168" s="327"/>
      <c r="F168" s="327"/>
      <c r="G168" s="328"/>
      <c r="H168" s="327"/>
      <c r="I168" s="327"/>
      <c r="J168" s="327"/>
      <c r="K168" s="355"/>
    </row>
    <row r="169" s="1" customFormat="1" ht="15" customHeight="1">
      <c r="B169" s="332"/>
      <c r="C169" s="307" t="s">
        <v>1026</v>
      </c>
      <c r="D169" s="307"/>
      <c r="E169" s="307"/>
      <c r="F169" s="330" t="s">
        <v>1023</v>
      </c>
      <c r="G169" s="307"/>
      <c r="H169" s="307" t="s">
        <v>1063</v>
      </c>
      <c r="I169" s="307" t="s">
        <v>1025</v>
      </c>
      <c r="J169" s="307">
        <v>120</v>
      </c>
      <c r="K169" s="355"/>
    </row>
    <row r="170" s="1" customFormat="1" ht="15" customHeight="1">
      <c r="B170" s="332"/>
      <c r="C170" s="307" t="s">
        <v>1072</v>
      </c>
      <c r="D170" s="307"/>
      <c r="E170" s="307"/>
      <c r="F170" s="330" t="s">
        <v>1023</v>
      </c>
      <c r="G170" s="307"/>
      <c r="H170" s="307" t="s">
        <v>1073</v>
      </c>
      <c r="I170" s="307" t="s">
        <v>1025</v>
      </c>
      <c r="J170" s="307" t="s">
        <v>1074</v>
      </c>
      <c r="K170" s="355"/>
    </row>
    <row r="171" s="1" customFormat="1" ht="15" customHeight="1">
      <c r="B171" s="332"/>
      <c r="C171" s="307" t="s">
        <v>89</v>
      </c>
      <c r="D171" s="307"/>
      <c r="E171" s="307"/>
      <c r="F171" s="330" t="s">
        <v>1023</v>
      </c>
      <c r="G171" s="307"/>
      <c r="H171" s="307" t="s">
        <v>1090</v>
      </c>
      <c r="I171" s="307" t="s">
        <v>1025</v>
      </c>
      <c r="J171" s="307" t="s">
        <v>1074</v>
      </c>
      <c r="K171" s="355"/>
    </row>
    <row r="172" s="1" customFormat="1" ht="15" customHeight="1">
      <c r="B172" s="332"/>
      <c r="C172" s="307" t="s">
        <v>1028</v>
      </c>
      <c r="D172" s="307"/>
      <c r="E172" s="307"/>
      <c r="F172" s="330" t="s">
        <v>1029</v>
      </c>
      <c r="G172" s="307"/>
      <c r="H172" s="307" t="s">
        <v>1090</v>
      </c>
      <c r="I172" s="307" t="s">
        <v>1025</v>
      </c>
      <c r="J172" s="307">
        <v>50</v>
      </c>
      <c r="K172" s="355"/>
    </row>
    <row r="173" s="1" customFormat="1" ht="15" customHeight="1">
      <c r="B173" s="332"/>
      <c r="C173" s="307" t="s">
        <v>1031</v>
      </c>
      <c r="D173" s="307"/>
      <c r="E173" s="307"/>
      <c r="F173" s="330" t="s">
        <v>1023</v>
      </c>
      <c r="G173" s="307"/>
      <c r="H173" s="307" t="s">
        <v>1090</v>
      </c>
      <c r="I173" s="307" t="s">
        <v>1033</v>
      </c>
      <c r="J173" s="307"/>
      <c r="K173" s="355"/>
    </row>
    <row r="174" s="1" customFormat="1" ht="15" customHeight="1">
      <c r="B174" s="332"/>
      <c r="C174" s="307" t="s">
        <v>1042</v>
      </c>
      <c r="D174" s="307"/>
      <c r="E174" s="307"/>
      <c r="F174" s="330" t="s">
        <v>1029</v>
      </c>
      <c r="G174" s="307"/>
      <c r="H174" s="307" t="s">
        <v>1090</v>
      </c>
      <c r="I174" s="307" t="s">
        <v>1025</v>
      </c>
      <c r="J174" s="307">
        <v>50</v>
      </c>
      <c r="K174" s="355"/>
    </row>
    <row r="175" s="1" customFormat="1" ht="15" customHeight="1">
      <c r="B175" s="332"/>
      <c r="C175" s="307" t="s">
        <v>1050</v>
      </c>
      <c r="D175" s="307"/>
      <c r="E175" s="307"/>
      <c r="F175" s="330" t="s">
        <v>1029</v>
      </c>
      <c r="G175" s="307"/>
      <c r="H175" s="307" t="s">
        <v>1090</v>
      </c>
      <c r="I175" s="307" t="s">
        <v>1025</v>
      </c>
      <c r="J175" s="307">
        <v>50</v>
      </c>
      <c r="K175" s="355"/>
    </row>
    <row r="176" s="1" customFormat="1" ht="15" customHeight="1">
      <c r="B176" s="332"/>
      <c r="C176" s="307" t="s">
        <v>1048</v>
      </c>
      <c r="D176" s="307"/>
      <c r="E176" s="307"/>
      <c r="F176" s="330" t="s">
        <v>1029</v>
      </c>
      <c r="G176" s="307"/>
      <c r="H176" s="307" t="s">
        <v>1090</v>
      </c>
      <c r="I176" s="307" t="s">
        <v>1025</v>
      </c>
      <c r="J176" s="307">
        <v>50</v>
      </c>
      <c r="K176" s="355"/>
    </row>
    <row r="177" s="1" customFormat="1" ht="15" customHeight="1">
      <c r="B177" s="332"/>
      <c r="C177" s="307" t="s">
        <v>124</v>
      </c>
      <c r="D177" s="307"/>
      <c r="E177" s="307"/>
      <c r="F177" s="330" t="s">
        <v>1023</v>
      </c>
      <c r="G177" s="307"/>
      <c r="H177" s="307" t="s">
        <v>1091</v>
      </c>
      <c r="I177" s="307" t="s">
        <v>1092</v>
      </c>
      <c r="J177" s="307"/>
      <c r="K177" s="355"/>
    </row>
    <row r="178" s="1" customFormat="1" ht="15" customHeight="1">
      <c r="B178" s="332"/>
      <c r="C178" s="307" t="s">
        <v>61</v>
      </c>
      <c r="D178" s="307"/>
      <c r="E178" s="307"/>
      <c r="F178" s="330" t="s">
        <v>1023</v>
      </c>
      <c r="G178" s="307"/>
      <c r="H178" s="307" t="s">
        <v>1093</v>
      </c>
      <c r="I178" s="307" t="s">
        <v>1094</v>
      </c>
      <c r="J178" s="307">
        <v>1</v>
      </c>
      <c r="K178" s="355"/>
    </row>
    <row r="179" s="1" customFormat="1" ht="15" customHeight="1">
      <c r="B179" s="332"/>
      <c r="C179" s="307" t="s">
        <v>57</v>
      </c>
      <c r="D179" s="307"/>
      <c r="E179" s="307"/>
      <c r="F179" s="330" t="s">
        <v>1023</v>
      </c>
      <c r="G179" s="307"/>
      <c r="H179" s="307" t="s">
        <v>1095</v>
      </c>
      <c r="I179" s="307" t="s">
        <v>1025</v>
      </c>
      <c r="J179" s="307">
        <v>20</v>
      </c>
      <c r="K179" s="355"/>
    </row>
    <row r="180" s="1" customFormat="1" ht="15" customHeight="1">
      <c r="B180" s="332"/>
      <c r="C180" s="307" t="s">
        <v>58</v>
      </c>
      <c r="D180" s="307"/>
      <c r="E180" s="307"/>
      <c r="F180" s="330" t="s">
        <v>1023</v>
      </c>
      <c r="G180" s="307"/>
      <c r="H180" s="307" t="s">
        <v>1096</v>
      </c>
      <c r="I180" s="307" t="s">
        <v>1025</v>
      </c>
      <c r="J180" s="307">
        <v>255</v>
      </c>
      <c r="K180" s="355"/>
    </row>
    <row r="181" s="1" customFormat="1" ht="15" customHeight="1">
      <c r="B181" s="332"/>
      <c r="C181" s="307" t="s">
        <v>125</v>
      </c>
      <c r="D181" s="307"/>
      <c r="E181" s="307"/>
      <c r="F181" s="330" t="s">
        <v>1023</v>
      </c>
      <c r="G181" s="307"/>
      <c r="H181" s="307" t="s">
        <v>987</v>
      </c>
      <c r="I181" s="307" t="s">
        <v>1025</v>
      </c>
      <c r="J181" s="307">
        <v>10</v>
      </c>
      <c r="K181" s="355"/>
    </row>
    <row r="182" s="1" customFormat="1" ht="15" customHeight="1">
      <c r="B182" s="332"/>
      <c r="C182" s="307" t="s">
        <v>126</v>
      </c>
      <c r="D182" s="307"/>
      <c r="E182" s="307"/>
      <c r="F182" s="330" t="s">
        <v>1023</v>
      </c>
      <c r="G182" s="307"/>
      <c r="H182" s="307" t="s">
        <v>1097</v>
      </c>
      <c r="I182" s="307" t="s">
        <v>1058</v>
      </c>
      <c r="J182" s="307"/>
      <c r="K182" s="355"/>
    </row>
    <row r="183" s="1" customFormat="1" ht="15" customHeight="1">
      <c r="B183" s="332"/>
      <c r="C183" s="307" t="s">
        <v>1098</v>
      </c>
      <c r="D183" s="307"/>
      <c r="E183" s="307"/>
      <c r="F183" s="330" t="s">
        <v>1023</v>
      </c>
      <c r="G183" s="307"/>
      <c r="H183" s="307" t="s">
        <v>1099</v>
      </c>
      <c r="I183" s="307" t="s">
        <v>1058</v>
      </c>
      <c r="J183" s="307"/>
      <c r="K183" s="355"/>
    </row>
    <row r="184" s="1" customFormat="1" ht="15" customHeight="1">
      <c r="B184" s="332"/>
      <c r="C184" s="307" t="s">
        <v>1087</v>
      </c>
      <c r="D184" s="307"/>
      <c r="E184" s="307"/>
      <c r="F184" s="330" t="s">
        <v>1023</v>
      </c>
      <c r="G184" s="307"/>
      <c r="H184" s="307" t="s">
        <v>1100</v>
      </c>
      <c r="I184" s="307" t="s">
        <v>1058</v>
      </c>
      <c r="J184" s="307"/>
      <c r="K184" s="355"/>
    </row>
    <row r="185" s="1" customFormat="1" ht="15" customHeight="1">
      <c r="B185" s="332"/>
      <c r="C185" s="307" t="s">
        <v>128</v>
      </c>
      <c r="D185" s="307"/>
      <c r="E185" s="307"/>
      <c r="F185" s="330" t="s">
        <v>1029</v>
      </c>
      <c r="G185" s="307"/>
      <c r="H185" s="307" t="s">
        <v>1101</v>
      </c>
      <c r="I185" s="307" t="s">
        <v>1025</v>
      </c>
      <c r="J185" s="307">
        <v>50</v>
      </c>
      <c r="K185" s="355"/>
    </row>
    <row r="186" s="1" customFormat="1" ht="15" customHeight="1">
      <c r="B186" s="332"/>
      <c r="C186" s="307" t="s">
        <v>1102</v>
      </c>
      <c r="D186" s="307"/>
      <c r="E186" s="307"/>
      <c r="F186" s="330" t="s">
        <v>1029</v>
      </c>
      <c r="G186" s="307"/>
      <c r="H186" s="307" t="s">
        <v>1103</v>
      </c>
      <c r="I186" s="307" t="s">
        <v>1104</v>
      </c>
      <c r="J186" s="307"/>
      <c r="K186" s="355"/>
    </row>
    <row r="187" s="1" customFormat="1" ht="15" customHeight="1">
      <c r="B187" s="332"/>
      <c r="C187" s="307" t="s">
        <v>1105</v>
      </c>
      <c r="D187" s="307"/>
      <c r="E187" s="307"/>
      <c r="F187" s="330" t="s">
        <v>1029</v>
      </c>
      <c r="G187" s="307"/>
      <c r="H187" s="307" t="s">
        <v>1106</v>
      </c>
      <c r="I187" s="307" t="s">
        <v>1104</v>
      </c>
      <c r="J187" s="307"/>
      <c r="K187" s="355"/>
    </row>
    <row r="188" s="1" customFormat="1" ht="15" customHeight="1">
      <c r="B188" s="332"/>
      <c r="C188" s="307" t="s">
        <v>1107</v>
      </c>
      <c r="D188" s="307"/>
      <c r="E188" s="307"/>
      <c r="F188" s="330" t="s">
        <v>1029</v>
      </c>
      <c r="G188" s="307"/>
      <c r="H188" s="307" t="s">
        <v>1108</v>
      </c>
      <c r="I188" s="307" t="s">
        <v>1104</v>
      </c>
      <c r="J188" s="307"/>
      <c r="K188" s="355"/>
    </row>
    <row r="189" s="1" customFormat="1" ht="15" customHeight="1">
      <c r="B189" s="332"/>
      <c r="C189" s="368" t="s">
        <v>1109</v>
      </c>
      <c r="D189" s="307"/>
      <c r="E189" s="307"/>
      <c r="F189" s="330" t="s">
        <v>1029</v>
      </c>
      <c r="G189" s="307"/>
      <c r="H189" s="307" t="s">
        <v>1110</v>
      </c>
      <c r="I189" s="307" t="s">
        <v>1111</v>
      </c>
      <c r="J189" s="369" t="s">
        <v>1112</v>
      </c>
      <c r="K189" s="355"/>
    </row>
    <row r="190" s="1" customFormat="1" ht="15" customHeight="1">
      <c r="B190" s="332"/>
      <c r="C190" s="368" t="s">
        <v>46</v>
      </c>
      <c r="D190" s="307"/>
      <c r="E190" s="307"/>
      <c r="F190" s="330" t="s">
        <v>1023</v>
      </c>
      <c r="G190" s="307"/>
      <c r="H190" s="304" t="s">
        <v>1113</v>
      </c>
      <c r="I190" s="307" t="s">
        <v>1114</v>
      </c>
      <c r="J190" s="307"/>
      <c r="K190" s="355"/>
    </row>
    <row r="191" s="1" customFormat="1" ht="15" customHeight="1">
      <c r="B191" s="332"/>
      <c r="C191" s="368" t="s">
        <v>1115</v>
      </c>
      <c r="D191" s="307"/>
      <c r="E191" s="307"/>
      <c r="F191" s="330" t="s">
        <v>1023</v>
      </c>
      <c r="G191" s="307"/>
      <c r="H191" s="307" t="s">
        <v>1116</v>
      </c>
      <c r="I191" s="307" t="s">
        <v>1058</v>
      </c>
      <c r="J191" s="307"/>
      <c r="K191" s="355"/>
    </row>
    <row r="192" s="1" customFormat="1" ht="15" customHeight="1">
      <c r="B192" s="332"/>
      <c r="C192" s="368" t="s">
        <v>1117</v>
      </c>
      <c r="D192" s="307"/>
      <c r="E192" s="307"/>
      <c r="F192" s="330" t="s">
        <v>1023</v>
      </c>
      <c r="G192" s="307"/>
      <c r="H192" s="307" t="s">
        <v>1118</v>
      </c>
      <c r="I192" s="307" t="s">
        <v>1058</v>
      </c>
      <c r="J192" s="307"/>
      <c r="K192" s="355"/>
    </row>
    <row r="193" s="1" customFormat="1" ht="15" customHeight="1">
      <c r="B193" s="332"/>
      <c r="C193" s="368" t="s">
        <v>1119</v>
      </c>
      <c r="D193" s="307"/>
      <c r="E193" s="307"/>
      <c r="F193" s="330" t="s">
        <v>1029</v>
      </c>
      <c r="G193" s="307"/>
      <c r="H193" s="307" t="s">
        <v>1120</v>
      </c>
      <c r="I193" s="307" t="s">
        <v>1058</v>
      </c>
      <c r="J193" s="307"/>
      <c r="K193" s="355"/>
    </row>
    <row r="194" s="1" customFormat="1" ht="15" customHeight="1">
      <c r="B194" s="361"/>
      <c r="C194" s="370"/>
      <c r="D194" s="341"/>
      <c r="E194" s="341"/>
      <c r="F194" s="341"/>
      <c r="G194" s="341"/>
      <c r="H194" s="341"/>
      <c r="I194" s="341"/>
      <c r="J194" s="341"/>
      <c r="K194" s="362"/>
    </row>
    <row r="195" s="1" customFormat="1" ht="18.75" customHeight="1">
      <c r="B195" s="343"/>
      <c r="C195" s="353"/>
      <c r="D195" s="353"/>
      <c r="E195" s="353"/>
      <c r="F195" s="363"/>
      <c r="G195" s="353"/>
      <c r="H195" s="353"/>
      <c r="I195" s="353"/>
      <c r="J195" s="353"/>
      <c r="K195" s="343"/>
    </row>
    <row r="196" s="1" customFormat="1" ht="18.75" customHeight="1">
      <c r="B196" s="343"/>
      <c r="C196" s="353"/>
      <c r="D196" s="353"/>
      <c r="E196" s="353"/>
      <c r="F196" s="363"/>
      <c r="G196" s="353"/>
      <c r="H196" s="353"/>
      <c r="I196" s="353"/>
      <c r="J196" s="353"/>
      <c r="K196" s="343"/>
    </row>
    <row r="197" s="1" customFormat="1" ht="18.75" customHeight="1">
      <c r="B197" s="315"/>
      <c r="C197" s="315"/>
      <c r="D197" s="315"/>
      <c r="E197" s="315"/>
      <c r="F197" s="315"/>
      <c r="G197" s="315"/>
      <c r="H197" s="315"/>
      <c r="I197" s="315"/>
      <c r="J197" s="315"/>
      <c r="K197" s="315"/>
    </row>
    <row r="198" s="1" customFormat="1" ht="13.5">
      <c r="B198" s="294"/>
      <c r="C198" s="295"/>
      <c r="D198" s="295"/>
      <c r="E198" s="295"/>
      <c r="F198" s="295"/>
      <c r="G198" s="295"/>
      <c r="H198" s="295"/>
      <c r="I198" s="295"/>
      <c r="J198" s="295"/>
      <c r="K198" s="296"/>
    </row>
    <row r="199" s="1" customFormat="1" ht="21">
      <c r="B199" s="297"/>
      <c r="C199" s="298" t="s">
        <v>1121</v>
      </c>
      <c r="D199" s="298"/>
      <c r="E199" s="298"/>
      <c r="F199" s="298"/>
      <c r="G199" s="298"/>
      <c r="H199" s="298"/>
      <c r="I199" s="298"/>
      <c r="J199" s="298"/>
      <c r="K199" s="299"/>
    </row>
    <row r="200" s="1" customFormat="1" ht="25.5" customHeight="1">
      <c r="B200" s="297"/>
      <c r="C200" s="371" t="s">
        <v>1122</v>
      </c>
      <c r="D200" s="371"/>
      <c r="E200" s="371"/>
      <c r="F200" s="371" t="s">
        <v>1123</v>
      </c>
      <c r="G200" s="372"/>
      <c r="H200" s="371" t="s">
        <v>1124</v>
      </c>
      <c r="I200" s="371"/>
      <c r="J200" s="371"/>
      <c r="K200" s="299"/>
    </row>
    <row r="201" s="1" customFormat="1" ht="5.25" customHeight="1">
      <c r="B201" s="332"/>
      <c r="C201" s="327"/>
      <c r="D201" s="327"/>
      <c r="E201" s="327"/>
      <c r="F201" s="327"/>
      <c r="G201" s="353"/>
      <c r="H201" s="327"/>
      <c r="I201" s="327"/>
      <c r="J201" s="327"/>
      <c r="K201" s="355"/>
    </row>
    <row r="202" s="1" customFormat="1" ht="15" customHeight="1">
      <c r="B202" s="332"/>
      <c r="C202" s="307" t="s">
        <v>1114</v>
      </c>
      <c r="D202" s="307"/>
      <c r="E202" s="307"/>
      <c r="F202" s="330" t="s">
        <v>47</v>
      </c>
      <c r="G202" s="307"/>
      <c r="H202" s="307" t="s">
        <v>1125</v>
      </c>
      <c r="I202" s="307"/>
      <c r="J202" s="307"/>
      <c r="K202" s="355"/>
    </row>
    <row r="203" s="1" customFormat="1" ht="15" customHeight="1">
      <c r="B203" s="332"/>
      <c r="C203" s="307"/>
      <c r="D203" s="307"/>
      <c r="E203" s="307"/>
      <c r="F203" s="330" t="s">
        <v>48</v>
      </c>
      <c r="G203" s="307"/>
      <c r="H203" s="307" t="s">
        <v>1126</v>
      </c>
      <c r="I203" s="307"/>
      <c r="J203" s="307"/>
      <c r="K203" s="355"/>
    </row>
    <row r="204" s="1" customFormat="1" ht="15" customHeight="1">
      <c r="B204" s="332"/>
      <c r="C204" s="307"/>
      <c r="D204" s="307"/>
      <c r="E204" s="307"/>
      <c r="F204" s="330" t="s">
        <v>51</v>
      </c>
      <c r="G204" s="307"/>
      <c r="H204" s="307" t="s">
        <v>1127</v>
      </c>
      <c r="I204" s="307"/>
      <c r="J204" s="307"/>
      <c r="K204" s="355"/>
    </row>
    <row r="205" s="1" customFormat="1" ht="15" customHeight="1">
      <c r="B205" s="332"/>
      <c r="C205" s="307"/>
      <c r="D205" s="307"/>
      <c r="E205" s="307"/>
      <c r="F205" s="330" t="s">
        <v>49</v>
      </c>
      <c r="G205" s="307"/>
      <c r="H205" s="307" t="s">
        <v>1128</v>
      </c>
      <c r="I205" s="307"/>
      <c r="J205" s="307"/>
      <c r="K205" s="355"/>
    </row>
    <row r="206" s="1" customFormat="1" ht="15" customHeight="1">
      <c r="B206" s="332"/>
      <c r="C206" s="307"/>
      <c r="D206" s="307"/>
      <c r="E206" s="307"/>
      <c r="F206" s="330" t="s">
        <v>50</v>
      </c>
      <c r="G206" s="307"/>
      <c r="H206" s="307" t="s">
        <v>1129</v>
      </c>
      <c r="I206" s="307"/>
      <c r="J206" s="307"/>
      <c r="K206" s="355"/>
    </row>
    <row r="207" s="1" customFormat="1" ht="15" customHeight="1">
      <c r="B207" s="332"/>
      <c r="C207" s="307"/>
      <c r="D207" s="307"/>
      <c r="E207" s="307"/>
      <c r="F207" s="330"/>
      <c r="G207" s="307"/>
      <c r="H207" s="307"/>
      <c r="I207" s="307"/>
      <c r="J207" s="307"/>
      <c r="K207" s="355"/>
    </row>
    <row r="208" s="1" customFormat="1" ht="15" customHeight="1">
      <c r="B208" s="332"/>
      <c r="C208" s="307" t="s">
        <v>1070</v>
      </c>
      <c r="D208" s="307"/>
      <c r="E208" s="307"/>
      <c r="F208" s="330" t="s">
        <v>82</v>
      </c>
      <c r="G208" s="307"/>
      <c r="H208" s="307" t="s">
        <v>1130</v>
      </c>
      <c r="I208" s="307"/>
      <c r="J208" s="307"/>
      <c r="K208" s="355"/>
    </row>
    <row r="209" s="1" customFormat="1" ht="15" customHeight="1">
      <c r="B209" s="332"/>
      <c r="C209" s="307"/>
      <c r="D209" s="307"/>
      <c r="E209" s="307"/>
      <c r="F209" s="330" t="s">
        <v>966</v>
      </c>
      <c r="G209" s="307"/>
      <c r="H209" s="307" t="s">
        <v>967</v>
      </c>
      <c r="I209" s="307"/>
      <c r="J209" s="307"/>
      <c r="K209" s="355"/>
    </row>
    <row r="210" s="1" customFormat="1" ht="15" customHeight="1">
      <c r="B210" s="332"/>
      <c r="C210" s="307"/>
      <c r="D210" s="307"/>
      <c r="E210" s="307"/>
      <c r="F210" s="330" t="s">
        <v>964</v>
      </c>
      <c r="G210" s="307"/>
      <c r="H210" s="307" t="s">
        <v>1131</v>
      </c>
      <c r="I210" s="307"/>
      <c r="J210" s="307"/>
      <c r="K210" s="355"/>
    </row>
    <row r="211" s="1" customFormat="1" ht="15" customHeight="1">
      <c r="B211" s="373"/>
      <c r="C211" s="307"/>
      <c r="D211" s="307"/>
      <c r="E211" s="307"/>
      <c r="F211" s="330" t="s">
        <v>968</v>
      </c>
      <c r="G211" s="368"/>
      <c r="H211" s="359" t="s">
        <v>969</v>
      </c>
      <c r="I211" s="359"/>
      <c r="J211" s="359"/>
      <c r="K211" s="374"/>
    </row>
    <row r="212" s="1" customFormat="1" ht="15" customHeight="1">
      <c r="B212" s="373"/>
      <c r="C212" s="307"/>
      <c r="D212" s="307"/>
      <c r="E212" s="307"/>
      <c r="F212" s="330" t="s">
        <v>970</v>
      </c>
      <c r="G212" s="368"/>
      <c r="H212" s="359" t="s">
        <v>1132</v>
      </c>
      <c r="I212" s="359"/>
      <c r="J212" s="359"/>
      <c r="K212" s="374"/>
    </row>
    <row r="213" s="1" customFormat="1" ht="15" customHeight="1">
      <c r="B213" s="373"/>
      <c r="C213" s="307"/>
      <c r="D213" s="307"/>
      <c r="E213" s="307"/>
      <c r="F213" s="330"/>
      <c r="G213" s="368"/>
      <c r="H213" s="359"/>
      <c r="I213" s="359"/>
      <c r="J213" s="359"/>
      <c r="K213" s="374"/>
    </row>
    <row r="214" s="1" customFormat="1" ht="15" customHeight="1">
      <c r="B214" s="373"/>
      <c r="C214" s="307" t="s">
        <v>1094</v>
      </c>
      <c r="D214" s="307"/>
      <c r="E214" s="307"/>
      <c r="F214" s="330">
        <v>1</v>
      </c>
      <c r="G214" s="368"/>
      <c r="H214" s="359" t="s">
        <v>1133</v>
      </c>
      <c r="I214" s="359"/>
      <c r="J214" s="359"/>
      <c r="K214" s="374"/>
    </row>
    <row r="215" s="1" customFormat="1" ht="15" customHeight="1">
      <c r="B215" s="373"/>
      <c r="C215" s="307"/>
      <c r="D215" s="307"/>
      <c r="E215" s="307"/>
      <c r="F215" s="330">
        <v>2</v>
      </c>
      <c r="G215" s="368"/>
      <c r="H215" s="359" t="s">
        <v>1134</v>
      </c>
      <c r="I215" s="359"/>
      <c r="J215" s="359"/>
      <c r="K215" s="374"/>
    </row>
    <row r="216" s="1" customFormat="1" ht="15" customHeight="1">
      <c r="B216" s="373"/>
      <c r="C216" s="307"/>
      <c r="D216" s="307"/>
      <c r="E216" s="307"/>
      <c r="F216" s="330">
        <v>3</v>
      </c>
      <c r="G216" s="368"/>
      <c r="H216" s="359" t="s">
        <v>1135</v>
      </c>
      <c r="I216" s="359"/>
      <c r="J216" s="359"/>
      <c r="K216" s="374"/>
    </row>
    <row r="217" s="1" customFormat="1" ht="15" customHeight="1">
      <c r="B217" s="373"/>
      <c r="C217" s="307"/>
      <c r="D217" s="307"/>
      <c r="E217" s="307"/>
      <c r="F217" s="330">
        <v>4</v>
      </c>
      <c r="G217" s="368"/>
      <c r="H217" s="359" t="s">
        <v>1136</v>
      </c>
      <c r="I217" s="359"/>
      <c r="J217" s="359"/>
      <c r="K217" s="374"/>
    </row>
    <row r="218" s="1" customFormat="1" ht="12.75" customHeight="1">
      <c r="B218" s="375"/>
      <c r="C218" s="376"/>
      <c r="D218" s="376"/>
      <c r="E218" s="376"/>
      <c r="F218" s="376"/>
      <c r="G218" s="376"/>
      <c r="H218" s="376"/>
      <c r="I218" s="376"/>
      <c r="J218" s="376"/>
      <c r="K218" s="37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DESKTOP-K7KKSBJ\Kateřina</dc:creator>
  <cp:lastModifiedBy>DESKTOP-K7KKSBJ\Kateřina</cp:lastModifiedBy>
  <dcterms:created xsi:type="dcterms:W3CDTF">2020-12-17T20:06:03Z</dcterms:created>
  <dcterms:modified xsi:type="dcterms:W3CDTF">2020-12-17T20:06:10Z</dcterms:modified>
</cp:coreProperties>
</file>